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615" windowWidth="27735" windowHeight="13950" activeTab="3"/>
  </bookViews>
  <sheets>
    <sheet name="110寒輔公告" sheetId="1" r:id="rId1"/>
    <sheet name="電訊科課表" sheetId="2" r:id="rId2"/>
    <sheet name="汽車科課表" sheetId="3" r:id="rId3"/>
    <sheet name="餐飲科課表" sheetId="4" r:id="rId4"/>
    <sheet name="動畫科課表" sheetId="5" r:id="rId5"/>
  </sheets>
  <calcPr calcId="144525"/>
</workbook>
</file>

<file path=xl/calcChain.xml><?xml version="1.0" encoding="utf-8"?>
<calcChain xmlns="http://schemas.openxmlformats.org/spreadsheetml/2006/main">
  <c r="A27" i="1" l="1"/>
  <c r="D2" i="1"/>
  <c r="D4" i="1"/>
  <c r="B4" i="1"/>
  <c r="F9" i="1"/>
  <c r="A15" i="1"/>
  <c r="D11" i="1"/>
  <c r="D12" i="1"/>
  <c r="D9" i="1"/>
  <c r="F4" i="1"/>
  <c r="F3" i="1"/>
  <c r="A3" i="1"/>
  <c r="A2" i="1"/>
  <c r="A19" i="1"/>
  <c r="A11" i="1"/>
  <c r="E12" i="1"/>
  <c r="B22" i="1"/>
  <c r="E3" i="1"/>
  <c r="F5" i="1"/>
  <c r="B25" i="1"/>
  <c r="A10" i="1"/>
  <c r="E19" i="1"/>
  <c r="A17" i="1"/>
  <c r="A13" i="1"/>
  <c r="E6" i="1"/>
  <c r="D6" i="1"/>
  <c r="E16" i="1"/>
  <c r="B2" i="1"/>
  <c r="A23" i="1"/>
  <c r="B17" i="1"/>
  <c r="C24" i="1"/>
  <c r="B16" i="1"/>
  <c r="B24" i="1"/>
  <c r="E13" i="1"/>
  <c r="D10" i="1"/>
  <c r="F2" i="1"/>
  <c r="B14" i="1"/>
  <c r="F21" i="1"/>
  <c r="E24" i="1"/>
  <c r="B3" i="1"/>
  <c r="B19" i="1"/>
  <c r="A24" i="1"/>
  <c r="B21" i="1"/>
  <c r="F24" i="1"/>
  <c r="A8" i="1"/>
  <c r="A12" i="1"/>
  <c r="F10" i="1"/>
  <c r="F12" i="1"/>
  <c r="E10" i="1"/>
  <c r="B5" i="1"/>
  <c r="A16" i="1"/>
  <c r="A6" i="1"/>
  <c r="D5" i="1"/>
  <c r="E25" i="1"/>
  <c r="B15" i="1"/>
  <c r="D20" i="1"/>
  <c r="D17" i="1"/>
  <c r="D19" i="1"/>
  <c r="F15" i="1"/>
  <c r="F7" i="1"/>
  <c r="E4" i="1"/>
  <c r="B7" i="1"/>
  <c r="B8" i="1"/>
  <c r="E21" i="1"/>
  <c r="E17" i="1"/>
  <c r="E9" i="1"/>
  <c r="B10" i="1"/>
  <c r="A21" i="1"/>
  <c r="F19" i="1"/>
  <c r="F20" i="1"/>
  <c r="F14" i="1"/>
  <c r="E14" i="1"/>
  <c r="B20" i="1"/>
  <c r="F23" i="1"/>
  <c r="A4" i="1"/>
  <c r="A5" i="1"/>
  <c r="C6" i="1"/>
  <c r="D3" i="1"/>
  <c r="D8" i="1"/>
  <c r="C9" i="1"/>
  <c r="F11" i="1"/>
  <c r="E2" i="1"/>
  <c r="E15" i="1"/>
  <c r="C16" i="1"/>
  <c r="C20" i="1"/>
  <c r="E22" i="1"/>
  <c r="B6" i="1"/>
  <c r="E7" i="1"/>
  <c r="D25" i="1"/>
  <c r="A20" i="1"/>
  <c r="F16" i="1"/>
  <c r="F8" i="1"/>
  <c r="E20" i="1"/>
  <c r="D13" i="1"/>
  <c r="A25" i="1"/>
  <c r="F17" i="1"/>
  <c r="B9" i="1"/>
  <c r="B18" i="1"/>
  <c r="F13" i="1"/>
  <c r="D16" i="1"/>
  <c r="D7" i="1"/>
  <c r="C10" i="1"/>
  <c r="D23" i="1"/>
  <c r="B13" i="1"/>
  <c r="A14" i="1"/>
  <c r="C2" i="1"/>
  <c r="F22" i="1"/>
  <c r="D15" i="1"/>
  <c r="C13" i="1"/>
  <c r="D22" i="1"/>
  <c r="E8" i="1"/>
  <c r="D24" i="1"/>
  <c r="D18" i="1"/>
  <c r="B12" i="1"/>
  <c r="F25" i="1"/>
  <c r="D14" i="1"/>
  <c r="D21" i="1"/>
  <c r="C25" i="1"/>
  <c r="F18" i="1"/>
  <c r="E11" i="1"/>
  <c r="B23" i="1"/>
  <c r="B11" i="1"/>
  <c r="A9" i="1"/>
  <c r="A22" i="1"/>
  <c r="E5" i="1"/>
  <c r="E18" i="1"/>
  <c r="A7" i="1"/>
  <c r="E23" i="1"/>
  <c r="A18" i="1"/>
  <c r="F6" i="1"/>
</calcChain>
</file>

<file path=xl/sharedStrings.xml><?xml version="1.0" encoding="utf-8"?>
<sst xmlns="http://schemas.openxmlformats.org/spreadsheetml/2006/main" count="540" uniqueCount="72">
  <si>
    <t>110寒輔開課公告</t>
  </si>
  <si>
    <t>課程：電腦硬體裝修  電訊一   授課老師：王維洸  上課教室：電腦教室B602   導師：王維洸   7:30電訊一甲教室集合點名</t>
  </si>
  <si>
    <t>日期</t>
  </si>
  <si>
    <t>2021/01/25~2021/0129</t>
  </si>
  <si>
    <t>2021/02/01~2021/02/05</t>
  </si>
  <si>
    <t>周次</t>
  </si>
  <si>
    <t>寒輔第一周</t>
  </si>
  <si>
    <t>寒輔第二周</t>
  </si>
  <si>
    <t>星期</t>
  </si>
  <si>
    <t>一1/25</t>
  </si>
  <si>
    <t>一1/26</t>
  </si>
  <si>
    <t>一1/27</t>
  </si>
  <si>
    <t>一1/28</t>
  </si>
  <si>
    <t>一1/29</t>
  </si>
  <si>
    <t>一2/01</t>
  </si>
  <si>
    <t>一2/02</t>
  </si>
  <si>
    <t>一2/03</t>
  </si>
  <si>
    <t>一2/04</t>
  </si>
  <si>
    <t>一2/05</t>
  </si>
  <si>
    <t>王維洸</t>
  </si>
  <si>
    <t>課程：程式語言  電訊一  授課老師：王維洸  報到教室：電腦教室B604      導師：王維洸   7點30電訊一甲教室集合點名</t>
  </si>
  <si>
    <t>課程：工業電子零件與工業使用技巧  電訊二   授課老師：陳李瑋  上課教室：電子工廠一       導師：楊麗卿   7點30電訊二甲教室集合點名</t>
  </si>
  <si>
    <t>陳李瑋</t>
  </si>
  <si>
    <t>課程：機甲大師、空中機器人基礎練習(電訊二)   授課老師：科大老師蔡耀斌主任   報到教室：資訊工廠二</t>
  </si>
  <si>
    <t>科大老師</t>
  </si>
  <si>
    <t>課程：專一、專二 (電三、訊三)  授課老師：張學龍/吳輝宗   報到教室：電三甲教室     導師：林淑怡  7點30電三甲教室集合點名</t>
  </si>
  <si>
    <t>張學龍
(電子學、
基本電學)</t>
  </si>
  <si>
    <t xml:space="preserve">
吳輝宗 
(數位邏輯)</t>
  </si>
  <si>
    <t>張學龍
(電子學、 
基本電學)</t>
  </si>
  <si>
    <t>震寰</t>
  </si>
  <si>
    <t>明婷</t>
  </si>
  <si>
    <t>羿君</t>
  </si>
  <si>
    <t>注意事項</t>
  </si>
  <si>
    <t>1.寒輔早上上課7點30去報到教室集合點名</t>
  </si>
  <si>
    <t>2.下午12點30報到教室集合點名</t>
  </si>
  <si>
    <t>王信凱</t>
  </si>
  <si>
    <t>課程： 汽車修護零件認識與工具使用技巧(汽二) 授課&amp;導師老師：王信凱  報到教室：7:30汽二甲集合點名   上課教室汽車工廠</t>
  </si>
  <si>
    <t xml:space="preserve">課程： 汽車醫美課程 (汽車鈑噴與美容)(汽一)  授課老師：陳濂承   導師：陳建強  報到教室：7:30 汽一甲教室集合點名      上課教室：東海/城市   </t>
  </si>
  <si>
    <t>陳濂承</t>
  </si>
  <si>
    <t>課程： 飛機修護基礎練習與3D繪圖(汽三)  導師：謝巧玲  報到教室：7:30 汽三乙教室集合點名    授課老師：科大老師  上課教室：城市科大</t>
  </si>
  <si>
    <t>暑輔第一周</t>
  </si>
  <si>
    <t>暑輔第二周</t>
  </si>
  <si>
    <t>2.寒輔下午12點30報到教室集合點名</t>
  </si>
  <si>
    <t>課程： 中餐烹飪基礎實習(一)  授課老師：王子蕾      報到教室：A6</t>
  </si>
  <si>
    <t>王子蕾</t>
  </si>
  <si>
    <t>課程： 餐飲服務技術 授課老師：王金華      報到教室：</t>
  </si>
  <si>
    <t>王金華</t>
  </si>
  <si>
    <t>9：30-12：00(經費支應)</t>
  </si>
  <si>
    <t xml:space="preserve">蕭秀華   </t>
  </si>
  <si>
    <t>課程：中式點心 授課老師：尤祖銘   上課教室：烘焙教室   導師：陳映雪  12點30 餐二乙教室集合點名</t>
  </si>
  <si>
    <t>尤祖銘</t>
  </si>
  <si>
    <t>課程：咖啡實務  授課老師：王金華   上課教室：飲調教室   導師：王子蕾  12點30 餐二甲教室  集合點名</t>
  </si>
  <si>
    <t>課程：烘焙實務  授課老師：廖家珍   上課教室：烘焙教室   導師：陳映雪  07點30 餐二乙教室集合點名</t>
  </si>
  <si>
    <t>廖家珍</t>
  </si>
  <si>
    <t>課程：西餐烹調實習  授課老師：蕭榮龍   上課教室：西餐教室    導師：陳姵妏  07點30 餐三甲教室集合點名</t>
  </si>
  <si>
    <t xml:space="preserve">蕭榮龍   </t>
  </si>
  <si>
    <t>課程：統測學科  授課老師：李芃瑤  上課教室：一般教室    導師：杜信德  07點30 餐三乙教室集合點名</t>
  </si>
  <si>
    <t>李芃瑤</t>
  </si>
  <si>
    <t>報到點名</t>
  </si>
  <si>
    <t>課程：視覺傳達設計           授課老師： 楊白鯨    上課教室：動一甲教室   導師：林鳳琦  07點30  動一甲教室集合點名</t>
  </si>
  <si>
    <t>楊白鯨</t>
  </si>
  <si>
    <t>課程：繪畫技法表現  「動(一) &amp;(二)合班 」   授課老師：林威廷     上課教室：電腦教室B603或601     導師：鄭伊晴  07點30  動二甲教室集合點名</t>
  </si>
  <si>
    <t>林威廷</t>
  </si>
  <si>
    <t>課程：電腦繪圖「動(一) &amp;(二)合班 」        授課老師：鄭伊晴     上課教室：電腦教室B603或601     導師：鄭伊晴  07點30  動二甲教室集合點名</t>
  </si>
  <si>
    <t xml:space="preserve">鄭伊晴     </t>
  </si>
  <si>
    <t xml:space="preserve">鄭伊晴   </t>
  </si>
  <si>
    <t>課程：專題製作      授課老師：楊白鯨&amp;詹淑萍    上課教室：電腦教室B601     導師：詹淑萍  07點30，下午12點30， 動三甲教室集合點</t>
  </si>
  <si>
    <t xml:space="preserve">楊白鯨
</t>
  </si>
  <si>
    <t>課程：專一、二      授課老師： 林威廷    上課教室：電腦教室B603    導師：詹淑萍  上午07點30，下午12點30， 動三甲教室集合點名</t>
  </si>
  <si>
    <r>
      <t>課程： 汽車修護零件認識與工具使用技巧(汽二) 授課老師：</t>
    </r>
    <r>
      <rPr>
        <b/>
        <sz val="11"/>
        <color rgb="FFFF0000"/>
        <rFont val="Microsoft JhengHei"/>
        <family val="2"/>
        <charset val="136"/>
      </rPr>
      <t>王信凱</t>
    </r>
    <r>
      <rPr>
        <b/>
        <sz val="11"/>
        <color rgb="FF000000"/>
        <rFont val="Microsoft JhengHei"/>
        <family val="2"/>
        <charset val="136"/>
      </rPr>
      <t xml:space="preserve">  報到教室：7:30汽二甲集合點名   上課教室汽車工廠</t>
    </r>
  </si>
  <si>
    <t>課程：遊戲程式         授課老師： 王維洸    報到教室：電腦教室B601</t>
  </si>
  <si>
    <t>課程： 茶美學 授課老師：蕭秀華     上課教室：飲調教室    導師：梁麗梅  9點 餐一乙教室集合點名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</si>
</sst>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color rgb="FF000000"/>
      <name val="Arial"/>
    </font>
    <font>
      <sz val="12"/>
      <color theme="1"/>
      <name val="Microsoft JhengHei"/>
      <family val="2"/>
      <charset val="136"/>
    </font>
    <font>
      <b/>
      <sz val="11"/>
      <color rgb="FF000000"/>
      <name val="Microsoft JhengHei"/>
      <family val="2"/>
      <charset val="136"/>
    </font>
    <font>
      <b/>
      <sz val="11"/>
      <color rgb="FFFF0000"/>
      <name val="Microsoft JhengHei"/>
      <family val="2"/>
      <charset val="136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theme="1"/>
      <name val="Microsoft JhengHei"/>
      <family val="2"/>
      <charset val="136"/>
    </font>
    <font>
      <sz val="11"/>
      <color theme="1"/>
      <name val="Microsoft JhengHei"/>
      <family val="2"/>
      <charset val="136"/>
    </font>
    <font>
      <sz val="11"/>
      <color theme="1"/>
      <name val="Arial"/>
      <family val="2"/>
    </font>
    <font>
      <sz val="9"/>
      <name val="細明體"/>
      <family val="3"/>
      <charset val="136"/>
    </font>
    <font>
      <sz val="11"/>
      <color rgb="FF000000"/>
      <name val="Microsoft JhengHei"/>
      <family val="2"/>
      <charset val="136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</fonts>
  <fills count="26">
    <fill>
      <patternFill patternType="none"/>
    </fill>
    <fill>
      <patternFill patternType="gray125"/>
    </fill>
    <fill>
      <patternFill patternType="solid">
        <fgColor rgb="FFE06666"/>
        <bgColor rgb="FFE06666"/>
      </patternFill>
    </fill>
    <fill>
      <patternFill patternType="solid">
        <fgColor rgb="FF9FC5E8"/>
        <bgColor rgb="FF9FC5E8"/>
      </patternFill>
    </fill>
    <fill>
      <patternFill patternType="solid">
        <fgColor rgb="FFFFE599"/>
        <bgColor rgb="FFFFE599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DA9694"/>
        <bgColor rgb="FFDA9694"/>
      </patternFill>
    </fill>
    <fill>
      <patternFill patternType="solid">
        <fgColor rgb="FF666666"/>
        <bgColor rgb="FF666666"/>
      </patternFill>
    </fill>
    <fill>
      <patternFill patternType="solid">
        <fgColor rgb="FFF4CCCC"/>
        <bgColor rgb="FFF4CCCC"/>
      </patternFill>
    </fill>
    <fill>
      <patternFill patternType="solid">
        <fgColor rgb="FFA4C2F4"/>
        <bgColor rgb="FFA4C2F4"/>
      </patternFill>
    </fill>
    <fill>
      <patternFill patternType="solid">
        <fgColor rgb="FF434343"/>
        <bgColor rgb="FF434343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E69138"/>
        <bgColor rgb="FFE69138"/>
      </patternFill>
    </fill>
    <fill>
      <patternFill patternType="solid">
        <fgColor rgb="FF3D85C6"/>
        <bgColor rgb="FF3D85C6"/>
      </patternFill>
    </fill>
    <fill>
      <patternFill patternType="solid">
        <fgColor theme="4"/>
        <bgColor theme="4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4" tint="0.59999389629810485"/>
        <bgColor rgb="FFFFFFFF"/>
      </patternFill>
    </fill>
  </fills>
  <borders count="1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/>
    <xf numFmtId="0" fontId="2" fillId="10" borderId="18" xfId="0" applyFont="1" applyFill="1" applyBorder="1" applyAlignment="1">
      <alignment horizontal="center"/>
    </xf>
    <xf numFmtId="0" fontId="2" fillId="10" borderId="19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2" fillId="10" borderId="22" xfId="0" applyFont="1" applyFill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wrapText="1"/>
    </xf>
    <xf numFmtId="0" fontId="7" fillId="8" borderId="4" xfId="0" applyFont="1" applyFill="1" applyBorder="1"/>
    <xf numFmtId="0" fontId="2" fillId="8" borderId="24" xfId="0" applyFont="1" applyFill="1" applyBorder="1" applyAlignment="1">
      <alignment horizontal="center" wrapText="1"/>
    </xf>
    <xf numFmtId="0" fontId="7" fillId="0" borderId="18" xfId="0" applyFont="1" applyBorder="1"/>
    <xf numFmtId="0" fontId="7" fillId="0" borderId="27" xfId="0" applyFont="1" applyBorder="1"/>
    <xf numFmtId="0" fontId="7" fillId="0" borderId="28" xfId="0" applyFont="1" applyBorder="1"/>
    <xf numFmtId="0" fontId="7" fillId="0" borderId="4" xfId="0" applyFont="1" applyBorder="1"/>
    <xf numFmtId="0" fontId="7" fillId="0" borderId="24" xfId="0" applyFont="1" applyBorder="1"/>
    <xf numFmtId="0" fontId="2" fillId="0" borderId="29" xfId="0" applyFont="1" applyBorder="1" applyAlignment="1">
      <alignment horizontal="center"/>
    </xf>
    <xf numFmtId="0" fontId="7" fillId="0" borderId="30" xfId="0" applyFont="1" applyBorder="1"/>
    <xf numFmtId="0" fontId="7" fillId="0" borderId="31" xfId="0" applyFont="1" applyBorder="1"/>
    <xf numFmtId="0" fontId="7" fillId="0" borderId="32" xfId="0" applyFont="1" applyBorder="1"/>
    <xf numFmtId="0" fontId="7" fillId="0" borderId="0" xfId="0" applyFont="1"/>
    <xf numFmtId="0" fontId="8" fillId="0" borderId="0" xfId="0" applyFont="1" applyAlignment="1"/>
    <xf numFmtId="0" fontId="2" fillId="10" borderId="40" xfId="0" applyFont="1" applyFill="1" applyBorder="1" applyAlignment="1">
      <alignment horizontal="center"/>
    </xf>
    <xf numFmtId="0" fontId="2" fillId="10" borderId="41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/>
    </xf>
    <xf numFmtId="0" fontId="2" fillId="10" borderId="42" xfId="0" applyFont="1" applyFill="1" applyBorder="1" applyAlignment="1">
      <alignment horizontal="center" wrapText="1"/>
    </xf>
    <xf numFmtId="0" fontId="2" fillId="0" borderId="41" xfId="0" applyFont="1" applyBorder="1" applyAlignment="1">
      <alignment horizontal="center"/>
    </xf>
    <xf numFmtId="0" fontId="2" fillId="8" borderId="43" xfId="0" applyFont="1" applyFill="1" applyBorder="1" applyAlignment="1">
      <alignment horizontal="center" wrapText="1"/>
    </xf>
    <xf numFmtId="0" fontId="7" fillId="0" borderId="43" xfId="0" applyFont="1" applyBorder="1"/>
    <xf numFmtId="0" fontId="7" fillId="0" borderId="3" xfId="0" applyFont="1" applyBorder="1"/>
    <xf numFmtId="0" fontId="2" fillId="0" borderId="44" xfId="0" applyFont="1" applyBorder="1" applyAlignment="1">
      <alignment horizontal="center"/>
    </xf>
    <xf numFmtId="0" fontId="7" fillId="0" borderId="45" xfId="0" applyFont="1" applyBorder="1"/>
    <xf numFmtId="0" fontId="7" fillId="0" borderId="46" xfId="0" applyFont="1" applyBorder="1"/>
    <xf numFmtId="0" fontId="7" fillId="0" borderId="47" xfId="0" applyFont="1" applyBorder="1"/>
    <xf numFmtId="0" fontId="2" fillId="10" borderId="23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7" fillId="8" borderId="27" xfId="0" applyFont="1" applyFill="1" applyBorder="1"/>
    <xf numFmtId="0" fontId="8" fillId="0" borderId="48" xfId="0" applyFont="1" applyBorder="1" applyAlignment="1"/>
    <xf numFmtId="0" fontId="2" fillId="11" borderId="13" xfId="0" applyFont="1" applyFill="1" applyBorder="1" applyAlignment="1">
      <alignment horizontal="center"/>
    </xf>
    <xf numFmtId="0" fontId="2" fillId="11" borderId="53" xfId="0" applyFont="1" applyFill="1" applyBorder="1" applyAlignment="1">
      <alignment horizontal="center"/>
    </xf>
    <xf numFmtId="0" fontId="2" fillId="11" borderId="17" xfId="0" applyFont="1" applyFill="1" applyBorder="1" applyAlignment="1">
      <alignment horizontal="center"/>
    </xf>
    <xf numFmtId="0" fontId="2" fillId="11" borderId="16" xfId="0" applyFont="1" applyFill="1" applyBorder="1" applyAlignment="1">
      <alignment horizontal="center" wrapText="1"/>
    </xf>
    <xf numFmtId="0" fontId="8" fillId="11" borderId="16" xfId="0" applyFont="1" applyFill="1" applyBorder="1" applyAlignment="1"/>
    <xf numFmtId="0" fontId="8" fillId="11" borderId="17" xfId="0" applyFont="1" applyFill="1" applyBorder="1" applyAlignment="1"/>
    <xf numFmtId="0" fontId="8" fillId="11" borderId="16" xfId="0" applyFont="1" applyFill="1" applyBorder="1"/>
    <xf numFmtId="0" fontId="2" fillId="11" borderId="54" xfId="0" applyFont="1" applyFill="1" applyBorder="1" applyAlignment="1">
      <alignment horizontal="center"/>
    </xf>
    <xf numFmtId="0" fontId="8" fillId="11" borderId="52" xfId="0" applyFont="1" applyFill="1" applyBorder="1" applyAlignment="1"/>
    <xf numFmtId="0" fontId="8" fillId="11" borderId="55" xfId="0" applyFont="1" applyFill="1" applyBorder="1" applyAlignment="1"/>
    <xf numFmtId="0" fontId="2" fillId="8" borderId="22" xfId="0" applyFont="1" applyFill="1" applyBorder="1" applyAlignment="1">
      <alignment horizontal="center" wrapText="1"/>
    </xf>
    <xf numFmtId="0" fontId="2" fillId="8" borderId="4" xfId="0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8" fillId="8" borderId="0" xfId="0" applyFont="1" applyFill="1" applyAlignment="1"/>
    <xf numFmtId="0" fontId="7" fillId="8" borderId="0" xfId="0" applyFont="1" applyFill="1"/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wrapText="1"/>
    </xf>
    <xf numFmtId="0" fontId="2" fillId="8" borderId="18" xfId="0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 wrapText="1"/>
    </xf>
    <xf numFmtId="0" fontId="10" fillId="8" borderId="18" xfId="0" applyFont="1" applyFill="1" applyBorder="1" applyAlignment="1">
      <alignment horizontal="center" vertical="center"/>
    </xf>
    <xf numFmtId="0" fontId="6" fillId="8" borderId="4" xfId="0" applyFont="1" applyFill="1" applyBorder="1"/>
    <xf numFmtId="0" fontId="7" fillId="8" borderId="18" xfId="0" applyFont="1" applyFill="1" applyBorder="1"/>
    <xf numFmtId="0" fontId="7" fillId="8" borderId="24" xfId="0" applyFont="1" applyFill="1" applyBorder="1"/>
    <xf numFmtId="0" fontId="2" fillId="8" borderId="29" xfId="0" applyFont="1" applyFill="1" applyBorder="1" applyAlignment="1">
      <alignment horizontal="center"/>
    </xf>
    <xf numFmtId="0" fontId="7" fillId="8" borderId="30" xfId="0" applyFont="1" applyFill="1" applyBorder="1"/>
    <xf numFmtId="0" fontId="7" fillId="8" borderId="31" xfId="0" applyFont="1" applyFill="1" applyBorder="1"/>
    <xf numFmtId="0" fontId="7" fillId="8" borderId="32" xfId="0" applyFont="1" applyFill="1" applyBorder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2" fillId="1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4" xfId="0" applyFont="1" applyBorder="1"/>
    <xf numFmtId="0" fontId="2" fillId="8" borderId="16" xfId="0" applyFont="1" applyFill="1" applyBorder="1" applyAlignment="1">
      <alignment horizontal="left" vertical="center"/>
    </xf>
    <xf numFmtId="0" fontId="2" fillId="8" borderId="27" xfId="0" applyFont="1" applyFill="1" applyBorder="1" applyAlignment="1">
      <alignment horizontal="left" vertical="center"/>
    </xf>
    <xf numFmtId="0" fontId="2" fillId="8" borderId="28" xfId="0" applyFont="1" applyFill="1" applyBorder="1" applyAlignment="1">
      <alignment horizontal="left" vertical="center"/>
    </xf>
    <xf numFmtId="0" fontId="7" fillId="8" borderId="3" xfId="0" applyFont="1" applyFill="1" applyBorder="1"/>
    <xf numFmtId="0" fontId="2" fillId="8" borderId="3" xfId="0" applyFont="1" applyFill="1" applyBorder="1" applyAlignment="1">
      <alignment horizontal="left" vertical="center"/>
    </xf>
    <xf numFmtId="0" fontId="2" fillId="8" borderId="4" xfId="0" applyFont="1" applyFill="1" applyBorder="1" applyAlignment="1">
      <alignment horizontal="left" vertical="center"/>
    </xf>
    <xf numFmtId="0" fontId="2" fillId="8" borderId="24" xfId="0" applyFont="1" applyFill="1" applyBorder="1" applyAlignment="1">
      <alignment horizontal="left" vertical="center"/>
    </xf>
    <xf numFmtId="0" fontId="7" fillId="0" borderId="13" xfId="0" applyFont="1" applyBorder="1"/>
    <xf numFmtId="0" fontId="2" fillId="10" borderId="57" xfId="0" applyFont="1" applyFill="1" applyBorder="1" applyAlignment="1">
      <alignment horizontal="center" wrapText="1"/>
    </xf>
    <xf numFmtId="0" fontId="7" fillId="0" borderId="62" xfId="0" applyFont="1" applyBorder="1"/>
    <xf numFmtId="0" fontId="2" fillId="8" borderId="28" xfId="0" applyFont="1" applyFill="1" applyBorder="1" applyAlignment="1">
      <alignment horizontal="center" wrapText="1"/>
    </xf>
    <xf numFmtId="0" fontId="2" fillId="14" borderId="18" xfId="0" applyFont="1" applyFill="1" applyBorder="1" applyAlignment="1">
      <alignment horizontal="center"/>
    </xf>
    <xf numFmtId="0" fontId="2" fillId="14" borderId="19" xfId="0" applyFont="1" applyFill="1" applyBorder="1" applyAlignment="1">
      <alignment horizontal="center"/>
    </xf>
    <xf numFmtId="0" fontId="2" fillId="14" borderId="20" xfId="0" applyFont="1" applyFill="1" applyBorder="1" applyAlignment="1">
      <alignment horizontal="center"/>
    </xf>
    <xf numFmtId="0" fontId="2" fillId="14" borderId="22" xfId="0" applyFont="1" applyFill="1" applyBorder="1" applyAlignment="1">
      <alignment horizontal="center" wrapText="1"/>
    </xf>
    <xf numFmtId="0" fontId="10" fillId="14" borderId="18" xfId="0" applyFont="1" applyFill="1" applyBorder="1" applyAlignment="1">
      <alignment horizontal="center" vertical="center"/>
    </xf>
    <xf numFmtId="0" fontId="10" fillId="14" borderId="4" xfId="0" applyFont="1" applyFill="1" applyBorder="1" applyAlignment="1">
      <alignment horizontal="center" vertical="center"/>
    </xf>
    <xf numFmtId="0" fontId="7" fillId="14" borderId="3" xfId="0" applyFont="1" applyFill="1" applyBorder="1"/>
    <xf numFmtId="0" fontId="2" fillId="14" borderId="4" xfId="0" applyFont="1" applyFill="1" applyBorder="1" applyAlignment="1">
      <alignment horizontal="center" wrapText="1"/>
    </xf>
    <xf numFmtId="0" fontId="2" fillId="14" borderId="24" xfId="0" applyFont="1" applyFill="1" applyBorder="1" applyAlignment="1">
      <alignment horizontal="center" wrapText="1"/>
    </xf>
    <xf numFmtId="0" fontId="7" fillId="14" borderId="4" xfId="0" applyFont="1" applyFill="1" applyBorder="1"/>
    <xf numFmtId="0" fontId="7" fillId="14" borderId="18" xfId="0" applyFont="1" applyFill="1" applyBorder="1"/>
    <xf numFmtId="0" fontId="2" fillId="14" borderId="29" xfId="0" applyFont="1" applyFill="1" applyBorder="1" applyAlignment="1">
      <alignment horizontal="center"/>
    </xf>
    <xf numFmtId="0" fontId="7" fillId="14" borderId="30" xfId="0" applyFont="1" applyFill="1" applyBorder="1"/>
    <xf numFmtId="0" fontId="7" fillId="14" borderId="31" xfId="0" applyFont="1" applyFill="1" applyBorder="1"/>
    <xf numFmtId="0" fontId="7" fillId="14" borderId="68" xfId="0" applyFont="1" applyFill="1" applyBorder="1"/>
    <xf numFmtId="0" fontId="2" fillId="14" borderId="6" xfId="0" applyFont="1" applyFill="1" applyBorder="1" applyAlignment="1">
      <alignment horizontal="center" wrapText="1"/>
    </xf>
    <xf numFmtId="0" fontId="2" fillId="14" borderId="1" xfId="0" applyFont="1" applyFill="1" applyBorder="1" applyAlignment="1">
      <alignment horizontal="center" wrapText="1"/>
    </xf>
    <xf numFmtId="0" fontId="10" fillId="8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/>
    </xf>
    <xf numFmtId="0" fontId="2" fillId="10" borderId="89" xfId="0" applyFont="1" applyFill="1" applyBorder="1" applyAlignment="1">
      <alignment horizontal="center"/>
    </xf>
    <xf numFmtId="0" fontId="2" fillId="10" borderId="90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 wrapText="1"/>
    </xf>
    <xf numFmtId="0" fontId="2" fillId="10" borderId="91" xfId="0" applyFont="1" applyFill="1" applyBorder="1" applyAlignment="1">
      <alignment horizontal="center" wrapText="1"/>
    </xf>
    <xf numFmtId="0" fontId="2" fillId="0" borderId="90" xfId="0" applyFont="1" applyBorder="1" applyAlignment="1">
      <alignment horizontal="center"/>
    </xf>
    <xf numFmtId="0" fontId="10" fillId="8" borderId="4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8" fillId="0" borderId="69" xfId="0" applyFont="1" applyBorder="1"/>
    <xf numFmtId="0" fontId="10" fillId="8" borderId="3" xfId="0" applyFont="1" applyFill="1" applyBorder="1" applyAlignment="1">
      <alignment horizontal="center" vertical="center"/>
    </xf>
    <xf numFmtId="0" fontId="2" fillId="8" borderId="92" xfId="0" applyFont="1" applyFill="1" applyBorder="1" applyAlignment="1">
      <alignment horizontal="center" wrapText="1"/>
    </xf>
    <xf numFmtId="0" fontId="8" fillId="0" borderId="4" xfId="0" applyFont="1" applyBorder="1"/>
    <xf numFmtId="0" fontId="2" fillId="0" borderId="93" xfId="0" applyFont="1" applyBorder="1" applyAlignment="1">
      <alignment horizontal="center"/>
    </xf>
    <xf numFmtId="0" fontId="10" fillId="8" borderId="94" xfId="0" applyFont="1" applyFill="1" applyBorder="1" applyAlignment="1">
      <alignment horizontal="center" vertical="center"/>
    </xf>
    <xf numFmtId="0" fontId="10" fillId="8" borderId="95" xfId="0" applyFont="1" applyFill="1" applyBorder="1" applyAlignment="1">
      <alignment horizontal="center" vertical="center"/>
    </xf>
    <xf numFmtId="0" fontId="8" fillId="0" borderId="94" xfId="0" applyFont="1" applyBorder="1"/>
    <xf numFmtId="0" fontId="7" fillId="0" borderId="96" xfId="0" applyFont="1" applyBorder="1"/>
    <xf numFmtId="0" fontId="2" fillId="8" borderId="94" xfId="0" applyFont="1" applyFill="1" applyBorder="1" applyAlignment="1">
      <alignment horizontal="center" wrapText="1"/>
    </xf>
    <xf numFmtId="0" fontId="7" fillId="8" borderId="94" xfId="0" applyFont="1" applyFill="1" applyBorder="1"/>
    <xf numFmtId="0" fontId="2" fillId="8" borderId="97" xfId="0" applyFont="1" applyFill="1" applyBorder="1" applyAlignment="1">
      <alignment horizontal="center" wrapText="1"/>
    </xf>
    <xf numFmtId="0" fontId="2" fillId="10" borderId="98" xfId="0" applyFont="1" applyFill="1" applyBorder="1" applyAlignment="1">
      <alignment horizontal="center"/>
    </xf>
    <xf numFmtId="0" fontId="2" fillId="10" borderId="99" xfId="0" applyFont="1" applyFill="1" applyBorder="1" applyAlignment="1">
      <alignment horizontal="center"/>
    </xf>
    <xf numFmtId="0" fontId="2" fillId="10" borderId="71" xfId="0" applyFont="1" applyFill="1" applyBorder="1" applyAlignment="1">
      <alignment horizontal="center"/>
    </xf>
    <xf numFmtId="0" fontId="2" fillId="10" borderId="72" xfId="0" applyFont="1" applyFill="1" applyBorder="1" applyAlignment="1">
      <alignment horizontal="center"/>
    </xf>
    <xf numFmtId="0" fontId="2" fillId="10" borderId="73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 wrapText="1"/>
    </xf>
    <xf numFmtId="0" fontId="2" fillId="10" borderId="88" xfId="0" applyFont="1" applyFill="1" applyBorder="1" applyAlignment="1">
      <alignment horizontal="center" wrapText="1"/>
    </xf>
    <xf numFmtId="0" fontId="2" fillId="0" borderId="89" xfId="0" applyFont="1" applyBorder="1" applyAlignment="1">
      <alignment horizontal="center"/>
    </xf>
    <xf numFmtId="0" fontId="10" fillId="8" borderId="74" xfId="0" applyFont="1" applyFill="1" applyBorder="1" applyAlignment="1">
      <alignment horizontal="center" vertical="center"/>
    </xf>
    <xf numFmtId="0" fontId="7" fillId="0" borderId="92" xfId="0" applyFont="1" applyBorder="1"/>
    <xf numFmtId="0" fontId="2" fillId="0" borderId="100" xfId="0" applyFont="1" applyBorder="1" applyAlignment="1">
      <alignment horizontal="center"/>
    </xf>
    <xf numFmtId="0" fontId="7" fillId="0" borderId="94" xfId="0" applyFont="1" applyBorder="1"/>
    <xf numFmtId="0" fontId="10" fillId="8" borderId="102" xfId="0" applyFont="1" applyFill="1" applyBorder="1" applyAlignment="1">
      <alignment horizontal="center" vertical="center"/>
    </xf>
    <xf numFmtId="0" fontId="7" fillId="0" borderId="97" xfId="0" applyFont="1" applyBorder="1"/>
    <xf numFmtId="0" fontId="2" fillId="10" borderId="4" xfId="0" applyFont="1" applyFill="1" applyBorder="1" applyAlignment="1">
      <alignment horizontal="center" wrapText="1"/>
    </xf>
    <xf numFmtId="0" fontId="2" fillId="10" borderId="92" xfId="0" applyFont="1" applyFill="1" applyBorder="1" applyAlignment="1">
      <alignment horizontal="center" wrapText="1"/>
    </xf>
    <xf numFmtId="0" fontId="10" fillId="8" borderId="40" xfId="0" applyFont="1" applyFill="1" applyBorder="1" applyAlignment="1">
      <alignment horizontal="center" vertical="center"/>
    </xf>
    <xf numFmtId="0" fontId="7" fillId="0" borderId="40" xfId="0" applyFont="1" applyBorder="1"/>
    <xf numFmtId="0" fontId="2" fillId="8" borderId="27" xfId="0" applyFont="1" applyFill="1" applyBorder="1" applyAlignment="1">
      <alignment horizontal="center" wrapText="1"/>
    </xf>
    <xf numFmtId="0" fontId="7" fillId="0" borderId="75" xfId="0" applyFont="1" applyBorder="1"/>
    <xf numFmtId="0" fontId="7" fillId="0" borderId="76" xfId="0" applyFont="1" applyBorder="1"/>
    <xf numFmtId="0" fontId="12" fillId="0" borderId="0" xfId="0" applyFont="1"/>
    <xf numFmtId="0" fontId="10" fillId="8" borderId="24" xfId="0" applyFont="1" applyFill="1" applyBorder="1" applyAlignment="1">
      <alignment horizontal="center" vertical="center"/>
    </xf>
    <xf numFmtId="0" fontId="7" fillId="0" borderId="77" xfId="0" applyFont="1" applyBorder="1"/>
    <xf numFmtId="0" fontId="2" fillId="10" borderId="56" xfId="0" applyFont="1" applyFill="1" applyBorder="1" applyAlignment="1">
      <alignment horizontal="center"/>
    </xf>
    <xf numFmtId="0" fontId="7" fillId="8" borderId="2" xfId="0" applyFont="1" applyFill="1" applyBorder="1" applyAlignment="1">
      <alignment vertical="center"/>
    </xf>
    <xf numFmtId="0" fontId="2" fillId="8" borderId="3" xfId="0" applyFont="1" applyFill="1" applyBorder="1" applyAlignment="1">
      <alignment horizontal="center" wrapText="1"/>
    </xf>
    <xf numFmtId="0" fontId="7" fillId="0" borderId="68" xfId="0" applyFont="1" applyBorder="1"/>
    <xf numFmtId="0" fontId="2" fillId="10" borderId="78" xfId="0" applyFont="1" applyFill="1" applyBorder="1" applyAlignment="1">
      <alignment horizontal="center"/>
    </xf>
    <xf numFmtId="0" fontId="10" fillId="8" borderId="38" xfId="0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/>
    </xf>
    <xf numFmtId="0" fontId="10" fillId="8" borderId="43" xfId="0" applyFont="1" applyFill="1" applyBorder="1" applyAlignment="1">
      <alignment horizontal="center" vertical="center"/>
    </xf>
    <xf numFmtId="0" fontId="2" fillId="11" borderId="18" xfId="0" applyFont="1" applyFill="1" applyBorder="1" applyAlignment="1">
      <alignment horizontal="center"/>
    </xf>
    <xf numFmtId="0" fontId="2" fillId="11" borderId="19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/>
    </xf>
    <xf numFmtId="0" fontId="2" fillId="11" borderId="22" xfId="0" applyFont="1" applyFill="1" applyBorder="1" applyAlignment="1">
      <alignment horizontal="center" wrapText="1"/>
    </xf>
    <xf numFmtId="0" fontId="10" fillId="11" borderId="18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11" borderId="24" xfId="0" applyFont="1" applyFill="1" applyBorder="1" applyAlignment="1">
      <alignment horizontal="center" vertical="center"/>
    </xf>
    <xf numFmtId="0" fontId="7" fillId="11" borderId="3" xfId="0" applyFont="1" applyFill="1" applyBorder="1"/>
    <xf numFmtId="0" fontId="2" fillId="11" borderId="4" xfId="0" applyFont="1" applyFill="1" applyBorder="1" applyAlignment="1">
      <alignment horizontal="center" wrapText="1"/>
    </xf>
    <xf numFmtId="0" fontId="2" fillId="11" borderId="24" xfId="0" applyFont="1" applyFill="1" applyBorder="1" applyAlignment="1">
      <alignment horizontal="center" wrapText="1"/>
    </xf>
    <xf numFmtId="0" fontId="7" fillId="11" borderId="4" xfId="0" applyFont="1" applyFill="1" applyBorder="1"/>
    <xf numFmtId="0" fontId="7" fillId="11" borderId="18" xfId="0" applyFont="1" applyFill="1" applyBorder="1"/>
    <xf numFmtId="0" fontId="7" fillId="11" borderId="24" xfId="0" applyFont="1" applyFill="1" applyBorder="1"/>
    <xf numFmtId="0" fontId="2" fillId="11" borderId="29" xfId="0" applyFont="1" applyFill="1" applyBorder="1" applyAlignment="1">
      <alignment horizontal="center"/>
    </xf>
    <xf numFmtId="0" fontId="7" fillId="11" borderId="30" xfId="0" applyFont="1" applyFill="1" applyBorder="1"/>
    <xf numFmtId="0" fontId="7" fillId="11" borderId="31" xfId="0" applyFont="1" applyFill="1" applyBorder="1"/>
    <xf numFmtId="0" fontId="7" fillId="11" borderId="32" xfId="0" applyFont="1" applyFill="1" applyBorder="1"/>
    <xf numFmtId="0" fontId="7" fillId="11" borderId="68" xfId="0" applyFont="1" applyFill="1" applyBorder="1"/>
    <xf numFmtId="0" fontId="2" fillId="10" borderId="36" xfId="0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7" fillId="8" borderId="3" xfId="0" applyFont="1" applyFill="1" applyBorder="1" applyAlignment="1">
      <alignment vertical="center"/>
    </xf>
    <xf numFmtId="0" fontId="2" fillId="0" borderId="75" xfId="0" applyFont="1" applyBorder="1" applyAlignment="1">
      <alignment horizontal="center"/>
    </xf>
    <xf numFmtId="0" fontId="2" fillId="10" borderId="7" xfId="0" applyFont="1" applyFill="1" applyBorder="1" applyAlignment="1">
      <alignment horizontal="center" wrapText="1"/>
    </xf>
    <xf numFmtId="0" fontId="6" fillId="0" borderId="31" xfId="0" applyFont="1" applyBorder="1"/>
    <xf numFmtId="0" fontId="6" fillId="0" borderId="81" xfId="0" applyFont="1" applyBorder="1" applyAlignment="1"/>
    <xf numFmtId="0" fontId="8" fillId="0" borderId="81" xfId="0" applyFont="1" applyBorder="1" applyAlignment="1"/>
    <xf numFmtId="0" fontId="2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 wrapText="1"/>
    </xf>
    <xf numFmtId="0" fontId="2" fillId="10" borderId="104" xfId="0" applyFont="1" applyFill="1" applyBorder="1" applyAlignment="1">
      <alignment horizontal="center"/>
    </xf>
    <xf numFmtId="0" fontId="2" fillId="10" borderId="104" xfId="0" applyFont="1" applyFill="1" applyBorder="1" applyAlignment="1">
      <alignment horizontal="center" wrapText="1"/>
    </xf>
    <xf numFmtId="0" fontId="11" fillId="8" borderId="104" xfId="0" applyFont="1" applyFill="1" applyBorder="1" applyAlignment="1">
      <alignment horizontal="center" vertical="center"/>
    </xf>
    <xf numFmtId="0" fontId="7" fillId="8" borderId="104" xfId="0" applyFont="1" applyFill="1" applyBorder="1"/>
    <xf numFmtId="0" fontId="2" fillId="8" borderId="104" xfId="0" applyFont="1" applyFill="1" applyBorder="1" applyAlignment="1">
      <alignment horizontal="center" wrapText="1"/>
    </xf>
    <xf numFmtId="0" fontId="7" fillId="0" borderId="104" xfId="0" applyFont="1" applyBorder="1"/>
    <xf numFmtId="0" fontId="10" fillId="8" borderId="104" xfId="0" applyFont="1" applyFill="1" applyBorder="1" applyAlignment="1">
      <alignment horizontal="center" vertical="center"/>
    </xf>
    <xf numFmtId="0" fontId="2" fillId="10" borderId="108" xfId="0" applyFont="1" applyFill="1" applyBorder="1" applyAlignment="1">
      <alignment horizontal="center"/>
    </xf>
    <xf numFmtId="0" fontId="2" fillId="10" borderId="109" xfId="0" applyFont="1" applyFill="1" applyBorder="1" applyAlignment="1">
      <alignment horizontal="center" wrapText="1"/>
    </xf>
    <xf numFmtId="0" fontId="2" fillId="0" borderId="108" xfId="0" applyFont="1" applyBorder="1" applyAlignment="1">
      <alignment horizontal="center"/>
    </xf>
    <xf numFmtId="0" fontId="2" fillId="0" borderId="109" xfId="0" applyFont="1" applyBorder="1" applyAlignment="1">
      <alignment horizontal="center"/>
    </xf>
    <xf numFmtId="0" fontId="7" fillId="0" borderId="109" xfId="0" applyFont="1" applyBorder="1"/>
    <xf numFmtId="0" fontId="2" fillId="0" borderId="110" xfId="0" applyFont="1" applyBorder="1" applyAlignment="1">
      <alignment horizontal="center"/>
    </xf>
    <xf numFmtId="0" fontId="7" fillId="0" borderId="111" xfId="0" applyFont="1" applyBorder="1"/>
    <xf numFmtId="0" fontId="10" fillId="8" borderId="111" xfId="0" applyFont="1" applyFill="1" applyBorder="1" applyAlignment="1">
      <alignment horizontal="center" vertical="center"/>
    </xf>
    <xf numFmtId="0" fontId="7" fillId="0" borderId="112" xfId="0" applyFont="1" applyBorder="1"/>
    <xf numFmtId="0" fontId="8" fillId="8" borderId="104" xfId="0" applyFont="1" applyFill="1" applyBorder="1" applyAlignment="1"/>
    <xf numFmtId="0" fontId="8" fillId="8" borderId="104" xfId="0" applyFont="1" applyFill="1" applyBorder="1"/>
    <xf numFmtId="0" fontId="6" fillId="8" borderId="104" xfId="0" applyFont="1" applyFill="1" applyBorder="1" applyAlignment="1">
      <alignment horizontal="center" vertical="center" wrapText="1"/>
    </xf>
    <xf numFmtId="0" fontId="2" fillId="22" borderId="104" xfId="0" applyFont="1" applyFill="1" applyBorder="1" applyAlignment="1">
      <alignment horizontal="center" vertical="center" wrapText="1"/>
    </xf>
    <xf numFmtId="0" fontId="6" fillId="24" borderId="104" xfId="0" applyFont="1" applyFill="1" applyBorder="1" applyAlignment="1">
      <alignment horizontal="center" vertical="center" wrapText="1"/>
    </xf>
    <xf numFmtId="0" fontId="6" fillId="25" borderId="104" xfId="0" applyFont="1" applyFill="1" applyBorder="1" applyAlignment="1">
      <alignment horizontal="center" vertical="center" wrapText="1"/>
    </xf>
    <xf numFmtId="0" fontId="6" fillId="21" borderId="104" xfId="0" applyFont="1" applyFill="1" applyBorder="1" applyAlignment="1">
      <alignment horizontal="center" vertical="center" wrapText="1"/>
    </xf>
    <xf numFmtId="0" fontId="2" fillId="8" borderId="113" xfId="0" applyFont="1" applyFill="1" applyBorder="1" applyAlignment="1">
      <alignment horizontal="center"/>
    </xf>
    <xf numFmtId="0" fontId="6" fillId="8" borderId="109" xfId="0" applyFont="1" applyFill="1" applyBorder="1" applyAlignment="1">
      <alignment horizontal="center" vertical="center"/>
    </xf>
    <xf numFmtId="0" fontId="8" fillId="8" borderId="109" xfId="0" applyFont="1" applyFill="1" applyBorder="1" applyAlignment="1"/>
    <xf numFmtId="0" fontId="2" fillId="8" borderId="114" xfId="0" applyFont="1" applyFill="1" applyBorder="1" applyAlignment="1">
      <alignment horizontal="center"/>
    </xf>
    <xf numFmtId="0" fontId="8" fillId="8" borderId="111" xfId="0" applyFont="1" applyFill="1" applyBorder="1" applyAlignment="1"/>
    <xf numFmtId="0" fontId="8" fillId="8" borderId="112" xfId="0" applyFont="1" applyFill="1" applyBorder="1" applyAlignment="1"/>
    <xf numFmtId="0" fontId="14" fillId="3" borderId="4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14" fillId="5" borderId="4" xfId="0" applyFont="1" applyFill="1" applyBorder="1" applyAlignment="1">
      <alignment horizontal="left" vertical="center"/>
    </xf>
    <xf numFmtId="0" fontId="14" fillId="6" borderId="4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7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2" fillId="11" borderId="26" xfId="0" applyFont="1" applyFill="1" applyBorder="1" applyAlignment="1">
      <alignment vertical="center"/>
    </xf>
    <xf numFmtId="0" fontId="4" fillId="0" borderId="26" xfId="0" applyFont="1" applyBorder="1"/>
    <xf numFmtId="0" fontId="4" fillId="0" borderId="16" xfId="0" applyFont="1" applyBorder="1"/>
    <xf numFmtId="0" fontId="2" fillId="11" borderId="0" xfId="0" applyFont="1" applyFill="1" applyAlignment="1">
      <alignment vertical="center"/>
    </xf>
    <xf numFmtId="0" fontId="5" fillId="0" borderId="0" xfId="0" applyFont="1" applyAlignment="1"/>
    <xf numFmtId="0" fontId="2" fillId="8" borderId="104" xfId="0" applyFont="1" applyFill="1" applyBorder="1" applyAlignment="1">
      <alignment horizontal="center" vertical="center" wrapText="1"/>
    </xf>
    <xf numFmtId="0" fontId="4" fillId="0" borderId="104" xfId="0" applyFont="1" applyBorder="1" applyAlignment="1">
      <alignment wrapText="1"/>
    </xf>
    <xf numFmtId="0" fontId="2" fillId="22" borderId="104" xfId="0" applyFont="1" applyFill="1" applyBorder="1" applyAlignment="1">
      <alignment horizontal="center" vertical="center" wrapText="1"/>
    </xf>
    <xf numFmtId="0" fontId="4" fillId="23" borderId="104" xfId="0" applyFont="1" applyFill="1" applyBorder="1" applyAlignment="1">
      <alignment wrapText="1"/>
    </xf>
    <xf numFmtId="0" fontId="2" fillId="8" borderId="82" xfId="0" applyFont="1" applyFill="1" applyBorder="1" applyAlignment="1">
      <alignment vertical="center"/>
    </xf>
    <xf numFmtId="0" fontId="4" fillId="0" borderId="83" xfId="0" applyFont="1" applyBorder="1" applyAlignment="1">
      <alignment vertical="center"/>
    </xf>
    <xf numFmtId="0" fontId="4" fillId="0" borderId="84" xfId="0" applyFont="1" applyBorder="1" applyAlignment="1">
      <alignment vertical="center"/>
    </xf>
    <xf numFmtId="0" fontId="2" fillId="9" borderId="36" xfId="0" applyFont="1" applyFill="1" applyBorder="1" applyAlignment="1">
      <alignment horizontal="center"/>
    </xf>
    <xf numFmtId="0" fontId="4" fillId="0" borderId="38" xfId="0" applyFont="1" applyBorder="1"/>
    <xf numFmtId="0" fontId="2" fillId="9" borderId="9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11" xfId="0" applyFont="1" applyBorder="1"/>
    <xf numFmtId="0" fontId="4" fillId="0" borderId="14" xfId="0" applyFont="1" applyBorder="1"/>
    <xf numFmtId="0" fontId="4" fillId="0" borderId="15" xfId="0" applyFont="1" applyBorder="1"/>
    <xf numFmtId="0" fontId="2" fillId="9" borderId="9" xfId="0" applyFont="1" applyFill="1" applyBorder="1" applyAlignment="1">
      <alignment horizontal="left" vertical="center" wrapText="1"/>
    </xf>
    <xf numFmtId="0" fontId="4" fillId="0" borderId="37" xfId="0" applyFont="1" applyBorder="1"/>
    <xf numFmtId="0" fontId="4" fillId="0" borderId="39" xfId="0" applyFont="1" applyBorder="1"/>
    <xf numFmtId="0" fontId="2" fillId="10" borderId="9" xfId="0" applyFont="1" applyFill="1" applyBorder="1" applyAlignment="1">
      <alignment horizontal="center"/>
    </xf>
    <xf numFmtId="0" fontId="2" fillId="11" borderId="49" xfId="0" applyFont="1" applyFill="1" applyBorder="1" applyAlignment="1"/>
    <xf numFmtId="0" fontId="4" fillId="0" borderId="17" xfId="0" applyFont="1" applyBorder="1"/>
    <xf numFmtId="0" fontId="2" fillId="11" borderId="50" xfId="0" applyFont="1" applyFill="1" applyBorder="1" applyAlignment="1">
      <alignment horizontal="center"/>
    </xf>
    <xf numFmtId="0" fontId="4" fillId="0" borderId="13" xfId="0" applyFont="1" applyBorder="1"/>
    <xf numFmtId="0" fontId="2" fillId="11" borderId="0" xfId="0" applyFont="1" applyFill="1" applyAlignment="1">
      <alignment horizontal="center" wrapText="1"/>
    </xf>
    <xf numFmtId="0" fontId="2" fillId="11" borderId="0" xfId="0" applyFont="1" applyFill="1" applyAlignment="1">
      <alignment wrapText="1"/>
    </xf>
    <xf numFmtId="0" fontId="4" fillId="0" borderId="51" xfId="0" applyFont="1" applyBorder="1"/>
    <xf numFmtId="0" fontId="2" fillId="11" borderId="48" xfId="0" applyFont="1" applyFill="1" applyBorder="1" applyAlignment="1">
      <alignment horizontal="center"/>
    </xf>
    <xf numFmtId="0" fontId="4" fillId="0" borderId="48" xfId="0" applyFont="1" applyBorder="1"/>
    <xf numFmtId="0" fontId="4" fillId="0" borderId="52" xfId="0" applyFont="1" applyBorder="1"/>
    <xf numFmtId="0" fontId="2" fillId="5" borderId="0" xfId="0" applyFont="1" applyFill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4" fillId="0" borderId="25" xfId="0" applyFont="1" applyBorder="1"/>
    <xf numFmtId="0" fontId="4" fillId="0" borderId="27" xfId="0" applyFont="1" applyBorder="1"/>
    <xf numFmtId="0" fontId="2" fillId="8" borderId="33" xfId="0" applyFont="1" applyFill="1" applyBorder="1" applyAlignment="1"/>
    <xf numFmtId="0" fontId="4" fillId="0" borderId="34" xfId="0" applyFont="1" applyBorder="1"/>
    <xf numFmtId="0" fontId="4" fillId="0" borderId="35" xfId="0" applyFont="1" applyBorder="1"/>
    <xf numFmtId="0" fontId="2" fillId="5" borderId="11" xfId="0" applyFont="1" applyFill="1" applyBorder="1" applyAlignment="1">
      <alignment horizontal="center" vertical="center"/>
    </xf>
    <xf numFmtId="0" fontId="2" fillId="8" borderId="5" xfId="0" applyFont="1" applyFill="1" applyBorder="1" applyAlignment="1"/>
    <xf numFmtId="0" fontId="4" fillId="0" borderId="6" xfId="0" applyFont="1" applyBorder="1"/>
    <xf numFmtId="0" fontId="4" fillId="0" borderId="7" xfId="0" applyFont="1" applyBorder="1"/>
    <xf numFmtId="0" fontId="2" fillId="9" borderId="8" xfId="0" applyFont="1" applyFill="1" applyBorder="1" applyAlignment="1">
      <alignment horizontal="center"/>
    </xf>
    <xf numFmtId="0" fontId="4" fillId="0" borderId="12" xfId="0" applyFont="1" applyBorder="1"/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left" vertical="center"/>
    </xf>
    <xf numFmtId="0" fontId="2" fillId="8" borderId="0" xfId="0" applyFont="1" applyFill="1" applyAlignment="1"/>
    <xf numFmtId="0" fontId="2" fillId="8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left" vertical="center" wrapText="1"/>
    </xf>
    <xf numFmtId="0" fontId="2" fillId="13" borderId="50" xfId="0" applyFont="1" applyFill="1" applyBorder="1" applyAlignment="1">
      <alignment horizontal="center" vertical="center"/>
    </xf>
    <xf numFmtId="0" fontId="4" fillId="0" borderId="50" xfId="0" applyFont="1" applyBorder="1"/>
    <xf numFmtId="0" fontId="2" fillId="13" borderId="25" xfId="0" applyFont="1" applyFill="1" applyBorder="1" applyAlignment="1">
      <alignment horizontal="left" vertical="center"/>
    </xf>
    <xf numFmtId="0" fontId="2" fillId="13" borderId="0" xfId="0" applyFont="1" applyFill="1" applyAlignment="1">
      <alignment horizontal="left" vertical="center"/>
    </xf>
    <xf numFmtId="0" fontId="2" fillId="13" borderId="59" xfId="0" applyFont="1" applyFill="1" applyBorder="1" applyAlignment="1">
      <alignment horizontal="center" vertical="center"/>
    </xf>
    <xf numFmtId="0" fontId="2" fillId="13" borderId="59" xfId="0" applyFont="1" applyFill="1" applyBorder="1" applyAlignment="1">
      <alignment horizontal="left" vertical="center"/>
    </xf>
    <xf numFmtId="0" fontId="2" fillId="13" borderId="23" xfId="0" applyFont="1" applyFill="1" applyBorder="1" applyAlignment="1">
      <alignment horizontal="left" vertical="center"/>
    </xf>
    <xf numFmtId="0" fontId="4" fillId="0" borderId="65" xfId="0" applyFont="1" applyBorder="1"/>
    <xf numFmtId="0" fontId="2" fillId="13" borderId="36" xfId="0" applyFont="1" applyFill="1" applyBorder="1" applyAlignment="1">
      <alignment horizontal="left" vertical="center"/>
    </xf>
    <xf numFmtId="0" fontId="4" fillId="0" borderId="63" xfId="0" applyFont="1" applyBorder="1"/>
    <xf numFmtId="0" fontId="4" fillId="0" borderId="64" xfId="0" applyFont="1" applyBorder="1"/>
    <xf numFmtId="0" fontId="2" fillId="13" borderId="26" xfId="0" applyFont="1" applyFill="1" applyBorder="1" applyAlignment="1">
      <alignment horizontal="left" vertical="center"/>
    </xf>
    <xf numFmtId="0" fontId="2" fillId="13" borderId="51" xfId="0" applyFont="1" applyFill="1" applyBorder="1" applyAlignment="1">
      <alignment horizontal="left" vertical="center"/>
    </xf>
    <xf numFmtId="0" fontId="2" fillId="13" borderId="58" xfId="0" applyFont="1" applyFill="1" applyBorder="1" applyAlignment="1">
      <alignment horizontal="center" vertical="center"/>
    </xf>
    <xf numFmtId="0" fontId="4" fillId="0" borderId="60" xfId="0" applyFont="1" applyBorder="1"/>
    <xf numFmtId="0" fontId="4" fillId="0" borderId="61" xfId="0" applyFont="1" applyBorder="1"/>
    <xf numFmtId="0" fontId="2" fillId="8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center"/>
    </xf>
    <xf numFmtId="0" fontId="3" fillId="12" borderId="26" xfId="0" applyFont="1" applyFill="1" applyBorder="1" applyAlignment="1">
      <alignment horizontal="left" vertical="center"/>
    </xf>
    <xf numFmtId="0" fontId="2" fillId="8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  <xf numFmtId="0" fontId="2" fillId="9" borderId="23" xfId="0" applyFont="1" applyFill="1" applyBorder="1" applyAlignment="1">
      <alignment horizontal="center"/>
    </xf>
    <xf numFmtId="0" fontId="2" fillId="9" borderId="85" xfId="0" applyFont="1" applyFill="1" applyBorder="1" applyAlignment="1">
      <alignment horizontal="center"/>
    </xf>
    <xf numFmtId="0" fontId="4" fillId="0" borderId="87" xfId="0" applyFont="1" applyBorder="1"/>
    <xf numFmtId="0" fontId="2" fillId="9" borderId="108" xfId="0" applyFont="1" applyFill="1" applyBorder="1" applyAlignment="1">
      <alignment horizontal="center"/>
    </xf>
    <xf numFmtId="0" fontId="4" fillId="0" borderId="108" xfId="0" applyFont="1" applyBorder="1"/>
    <xf numFmtId="0" fontId="11" fillId="16" borderId="81" xfId="0" applyFont="1" applyFill="1" applyBorder="1" applyAlignment="1">
      <alignment horizontal="center" vertical="center"/>
    </xf>
    <xf numFmtId="0" fontId="5" fillId="0" borderId="81" xfId="0" applyFont="1" applyBorder="1" applyAlignment="1"/>
    <xf numFmtId="0" fontId="5" fillId="0" borderId="101" xfId="0" applyFont="1" applyBorder="1" applyAlignment="1"/>
    <xf numFmtId="0" fontId="2" fillId="8" borderId="82" xfId="0" applyFont="1" applyFill="1" applyBorder="1" applyAlignment="1">
      <alignment horizontal="center" vertical="center"/>
    </xf>
    <xf numFmtId="0" fontId="4" fillId="0" borderId="83" xfId="0" applyFont="1" applyBorder="1"/>
    <xf numFmtId="0" fontId="4" fillId="0" borderId="84" xfId="0" applyFont="1" applyBorder="1"/>
    <xf numFmtId="0" fontId="4" fillId="0" borderId="86" xfId="0" applyFont="1" applyBorder="1"/>
    <xf numFmtId="0" fontId="4" fillId="0" borderId="88" xfId="0" applyFont="1" applyBorder="1"/>
    <xf numFmtId="0" fontId="2" fillId="10" borderId="1" xfId="0" applyFont="1" applyFill="1" applyBorder="1" applyAlignment="1">
      <alignment horizontal="center"/>
    </xf>
    <xf numFmtId="0" fontId="4" fillId="0" borderId="91" xfId="0" applyFont="1" applyBorder="1"/>
    <xf numFmtId="0" fontId="2" fillId="8" borderId="105" xfId="0" applyFont="1" applyFill="1" applyBorder="1" applyAlignment="1">
      <alignment horizontal="center" vertical="center"/>
    </xf>
    <xf numFmtId="0" fontId="4" fillId="0" borderId="106" xfId="0" applyFont="1" applyBorder="1"/>
    <xf numFmtId="0" fontId="4" fillId="0" borderId="107" xfId="0" applyFont="1" applyBorder="1"/>
    <xf numFmtId="0" fontId="2" fillId="9" borderId="104" xfId="0" applyFont="1" applyFill="1" applyBorder="1" applyAlignment="1">
      <alignment horizontal="center" vertical="center" wrapText="1"/>
    </xf>
    <xf numFmtId="0" fontId="4" fillId="0" borderId="104" xfId="0" applyFont="1" applyBorder="1"/>
    <xf numFmtId="0" fontId="2" fillId="9" borderId="104" xfId="0" applyFont="1" applyFill="1" applyBorder="1" applyAlignment="1">
      <alignment horizontal="left" vertical="center" wrapText="1"/>
    </xf>
    <xf numFmtId="0" fontId="4" fillId="0" borderId="109" xfId="0" applyFont="1" applyBorder="1"/>
    <xf numFmtId="0" fontId="2" fillId="10" borderId="104" xfId="0" applyFont="1" applyFill="1" applyBorder="1" applyAlignment="1">
      <alignment horizontal="center"/>
    </xf>
    <xf numFmtId="0" fontId="2" fillId="15" borderId="104" xfId="0" applyFont="1" applyFill="1" applyBorder="1" applyAlignment="1">
      <alignment horizontal="center" vertical="center"/>
    </xf>
    <xf numFmtId="0" fontId="5" fillId="0" borderId="104" xfId="0" applyFont="1" applyBorder="1" applyAlignment="1"/>
    <xf numFmtId="0" fontId="4" fillId="0" borderId="101" xfId="0" applyFont="1" applyBorder="1"/>
    <xf numFmtId="0" fontId="2" fillId="15" borderId="23" xfId="0" applyFont="1" applyFill="1" applyBorder="1" applyAlignment="1">
      <alignment horizontal="center" vertical="center"/>
    </xf>
    <xf numFmtId="0" fontId="4" fillId="0" borderId="103" xfId="0" applyFont="1" applyBorder="1"/>
    <xf numFmtId="0" fontId="11" fillId="15" borderId="104" xfId="0" applyFont="1" applyFill="1" applyBorder="1" applyAlignment="1">
      <alignment horizontal="center" vertical="center"/>
    </xf>
    <xf numFmtId="0" fontId="2" fillId="15" borderId="109" xfId="0" applyFont="1" applyFill="1" applyBorder="1" applyAlignment="1">
      <alignment horizontal="center" vertical="center"/>
    </xf>
    <xf numFmtId="0" fontId="2" fillId="9" borderId="85" xfId="0" applyFont="1" applyFill="1" applyBorder="1" applyAlignment="1">
      <alignment horizontal="center" vertical="center"/>
    </xf>
    <xf numFmtId="0" fontId="2" fillId="10" borderId="70" xfId="0" applyFont="1" applyFill="1" applyBorder="1" applyAlignment="1">
      <alignment horizontal="center"/>
    </xf>
    <xf numFmtId="0" fontId="2" fillId="10" borderId="49" xfId="0" applyFont="1" applyFill="1" applyBorder="1" applyAlignment="1">
      <alignment horizontal="center"/>
    </xf>
    <xf numFmtId="0" fontId="2" fillId="15" borderId="9" xfId="0" applyFont="1" applyFill="1" applyBorder="1" applyAlignment="1">
      <alignment horizontal="center" vertical="center"/>
    </xf>
    <xf numFmtId="0" fontId="4" fillId="0" borderId="70" xfId="0" applyFont="1" applyBorder="1"/>
    <xf numFmtId="0" fontId="2" fillId="15" borderId="11" xfId="0" applyFont="1" applyFill="1" applyBorder="1" applyAlignment="1">
      <alignment horizontal="center" vertical="center"/>
    </xf>
    <xf numFmtId="0" fontId="2" fillId="8" borderId="82" xfId="0" applyFont="1" applyFill="1" applyBorder="1" applyAlignment="1">
      <alignment horizontal="center"/>
    </xf>
    <xf numFmtId="0" fontId="2" fillId="8" borderId="0" xfId="0" applyFont="1" applyFill="1" applyAlignment="1">
      <alignment horizontal="center" vertical="center"/>
    </xf>
    <xf numFmtId="0" fontId="2" fillId="14" borderId="8" xfId="0" applyFont="1" applyFill="1" applyBorder="1" applyAlignment="1">
      <alignment horizontal="center" vertical="center"/>
    </xf>
    <xf numFmtId="0" fontId="2" fillId="14" borderId="9" xfId="0" applyFont="1" applyFill="1" applyBorder="1" applyAlignment="1">
      <alignment horizontal="center" vertical="center" wrapText="1"/>
    </xf>
    <xf numFmtId="0" fontId="2" fillId="14" borderId="9" xfId="0" applyFont="1" applyFill="1" applyBorder="1" applyAlignment="1">
      <alignment horizontal="left" vertical="center" wrapText="1"/>
    </xf>
    <xf numFmtId="0" fontId="2" fillId="14" borderId="9" xfId="0" applyFont="1" applyFill="1" applyBorder="1" applyAlignment="1">
      <alignment horizontal="center"/>
    </xf>
    <xf numFmtId="0" fontId="2" fillId="14" borderId="0" xfId="0" applyFont="1" applyFill="1" applyAlignment="1">
      <alignment horizontal="center" vertical="center"/>
    </xf>
    <xf numFmtId="0" fontId="2" fillId="14" borderId="23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/>
    </xf>
    <xf numFmtId="0" fontId="2" fillId="14" borderId="66" xfId="0" applyFont="1" applyFill="1" applyBorder="1" applyAlignment="1">
      <alignment horizontal="center" vertical="center"/>
    </xf>
    <xf numFmtId="0" fontId="4" fillId="0" borderId="67" xfId="0" applyFont="1" applyBorder="1"/>
    <xf numFmtId="0" fontId="4" fillId="0" borderId="28" xfId="0" applyFont="1" applyBorder="1"/>
    <xf numFmtId="0" fontId="2" fillId="19" borderId="23" xfId="0" applyFont="1" applyFill="1" applyBorder="1" applyAlignment="1">
      <alignment horizontal="left" vertical="center"/>
    </xf>
    <xf numFmtId="0" fontId="4" fillId="0" borderId="79" xfId="0" applyFont="1" applyBorder="1"/>
    <xf numFmtId="0" fontId="2" fillId="19" borderId="66" xfId="0" applyFont="1" applyFill="1" applyBorder="1" applyAlignment="1">
      <alignment horizontal="left" vertical="center"/>
    </xf>
    <xf numFmtId="0" fontId="4" fillId="0" borderId="80" xfId="0" applyFont="1" applyBorder="1"/>
    <xf numFmtId="0" fontId="2" fillId="8" borderId="33" xfId="0" applyFont="1" applyFill="1" applyBorder="1" applyAlignment="1">
      <alignment horizontal="center"/>
    </xf>
    <xf numFmtId="0" fontId="2" fillId="9" borderId="36" xfId="0" applyFont="1" applyFill="1" applyBorder="1" applyAlignment="1">
      <alignment horizontal="center" vertical="center"/>
    </xf>
    <xf numFmtId="0" fontId="2" fillId="20" borderId="23" xfId="0" applyFont="1" applyFill="1" applyBorder="1" applyAlignment="1">
      <alignment horizontal="left" vertical="center"/>
    </xf>
    <xf numFmtId="0" fontId="2" fillId="20" borderId="66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 vertical="center" wrapText="1"/>
    </xf>
    <xf numFmtId="0" fontId="2" fillId="11" borderId="23" xfId="0" applyFont="1" applyFill="1" applyBorder="1" applyAlignment="1">
      <alignment horizontal="center" vertical="center"/>
    </xf>
    <xf numFmtId="0" fontId="2" fillId="18" borderId="23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left" vertical="center" wrapText="1"/>
    </xf>
    <xf numFmtId="0" fontId="2" fillId="12" borderId="23" xfId="0" applyFont="1" applyFill="1" applyBorder="1" applyAlignment="1">
      <alignment horizontal="center" vertical="center" wrapText="1"/>
    </xf>
    <xf numFmtId="0" fontId="2" fillId="17" borderId="25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workbookViewId="0">
      <selection activeCell="H5" sqref="H5"/>
    </sheetView>
  </sheetViews>
  <sheetFormatPr defaultColWidth="14.42578125" defaultRowHeight="15.75" customHeight="1"/>
  <cols>
    <col min="1" max="1" width="35.42578125" style="3" customWidth="1"/>
    <col min="2" max="2" width="14.42578125" style="3"/>
    <col min="3" max="3" width="15.85546875" style="3" customWidth="1"/>
    <col min="4" max="4" width="21.85546875" style="3" customWidth="1"/>
    <col min="5" max="5" width="0" style="3" hidden="1" customWidth="1"/>
    <col min="6" max="6" width="14.42578125" style="3"/>
  </cols>
  <sheetData>
    <row r="1" spans="1:26" ht="29.25" customHeight="1">
      <c r="A1" s="230" t="s">
        <v>0</v>
      </c>
      <c r="B1" s="231"/>
      <c r="C1" s="231"/>
      <c r="D1" s="231"/>
      <c r="E1" s="231"/>
      <c r="F1" s="23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222" t="str">
        <f ca="1">IFERROR(__xludf.DUMMYFUNCTION("importrange(""https://docs.google.com/spreadsheets/d/19b-wm1VcvXvQUbsLxIzkpn_jxr-md7YAWXZb5uoTS30/edit#gid=1242585424"",""開班情形!A1:A100"")"),"課程名稱")</f>
        <v>課程名稱</v>
      </c>
      <c r="B2" s="222" t="str">
        <f ca="1">IFERROR(__xludf.DUMMYFUNCTION("importrange(""https://docs.google.com/spreadsheets/d/19b-wm1VcvXvQUbsLxIzkpn_jxr-md7YAWXZb5uoTS30/edit#gid=1242585424"",""開班情形!B1:B100"")"),"適選班級")</f>
        <v>適選班級</v>
      </c>
      <c r="C2" s="222" t="str">
        <f ca="1">IFERROR(__xludf.DUMMYFUNCTION("importrange(""https://docs.google.com/spreadsheets/d/19b-wm1VcvXvQUbsLxIzkpn_jxr-md7YAWXZb5uoTS30/edit#gid=1242585424"",""開班情形!C1:C100"")"),"外師授課")</f>
        <v>外師授課</v>
      </c>
      <c r="D2" s="222" t="str">
        <f ca="1">IFERROR(__xludf.DUMMYFUNCTION("importrange(""https://docs.google.com/spreadsheets/d/19b-wm1VcvXvQUbsLxIzkpn_jxr-md7YAWXZb5uoTS30/edit#gid=1242585424"",""開班情形!D1:D100"")"),"使用教室")</f>
        <v>使用教室</v>
      </c>
      <c r="E2" s="222" t="str">
        <f ca="1">IFERROR(__xludf.DUMMYFUNCTION("importrange(""https://docs.google.com/spreadsheets/d/19b-wm1VcvXvQUbsLxIzkpn_jxr-md7YAWXZb5uoTS30/edit#gid=1242585424"",""開班情形!E1:E100"")"),"公告收費")</f>
        <v>公告收費</v>
      </c>
      <c r="F2" s="222" t="str">
        <f ca="1">IFERROR(__xludf.DUMMYFUNCTION("importrange(""https://docs.google.com/spreadsheets/d/19b-wm1VcvXvQUbsLxIzkpn_jxr-md7YAWXZb5uoTS30/edit#gid=1242585424"",""開班情形!H1:H100"")"),"是否成班")</f>
        <v>是否成班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223" t="str">
        <f ca="1">IFERROR(__xludf.DUMMYFUNCTION("""COMPUTED_VALUE"""),"汽車修護零件認識與工具使用技巧")</f>
        <v>汽車修護零件認識與工具使用技巧</v>
      </c>
      <c r="B3" s="223" t="str">
        <f ca="1">IFERROR(__xludf.DUMMYFUNCTION("""COMPUTED_VALUE"""),"汽二甲(下午)")</f>
        <v>汽二甲(下午)</v>
      </c>
      <c r="C3" s="223"/>
      <c r="D3" s="223" t="str">
        <f ca="1">IFERROR(__xludf.DUMMYFUNCTION("""COMPUTED_VALUE"""),"汽車工廠")</f>
        <v>汽車工廠</v>
      </c>
      <c r="E3" s="223">
        <f ca="1">IFERROR(__xludf.DUMMYFUNCTION("""COMPUTED_VALUE"""),550)</f>
        <v>550</v>
      </c>
      <c r="F3" s="223" t="str">
        <f ca="1">IFERROR(__xludf.DUMMYFUNCTION("""COMPUTED_VALUE"""),"V")</f>
        <v>V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223" t="str">
        <f ca="1">IFERROR(__xludf.DUMMYFUNCTION("""COMPUTED_VALUE"""),"汽車修護零件認識與工具使用技巧")</f>
        <v>汽車修護零件認識與工具使用技巧</v>
      </c>
      <c r="B4" s="223" t="str">
        <f ca="1">IFERROR(__xludf.DUMMYFUNCTION("""COMPUTED_VALUE"""),"汽二乙(上午)")</f>
        <v>汽二乙(上午)</v>
      </c>
      <c r="C4" s="223"/>
      <c r="D4" s="223" t="str">
        <f ca="1">IFERROR(__xludf.DUMMYFUNCTION("""COMPUTED_VALUE"""),"汽車工廠")</f>
        <v>汽車工廠</v>
      </c>
      <c r="E4" s="223">
        <f ca="1">IFERROR(__xludf.DUMMYFUNCTION("""COMPUTED_VALUE"""),550)</f>
        <v>550</v>
      </c>
      <c r="F4" s="223" t="str">
        <f ca="1">IFERROR(__xludf.DUMMYFUNCTION("""COMPUTED_VALUE"""),"V")</f>
        <v>V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223" t="str">
        <f ca="1">IFERROR(__xludf.DUMMYFUNCTION("""COMPUTED_VALUE"""),"汽車醫美課程(汽車鈑噴與美容)")</f>
        <v>汽車醫美課程(汽車鈑噴與美容)</v>
      </c>
      <c r="B5" s="223" t="str">
        <f ca="1">IFERROR(__xludf.DUMMYFUNCTION("""COMPUTED_VALUE"""),"汽一")</f>
        <v>汽一</v>
      </c>
      <c r="C5" s="223"/>
      <c r="D5" s="223" t="str">
        <f ca="1">IFERROR(__xludf.DUMMYFUNCTION("""COMPUTED_VALUE"""),"汽車工廠")</f>
        <v>汽車工廠</v>
      </c>
      <c r="E5" s="223">
        <f ca="1">IFERROR(__xludf.DUMMYFUNCTION("""COMPUTED_VALUE"""),550)</f>
        <v>550</v>
      </c>
      <c r="F5" s="223" t="str">
        <f ca="1">IFERROR(__xludf.DUMMYFUNCTION("""COMPUTED_VALUE"""),"V")</f>
        <v>V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23" t="str">
        <f ca="1">IFERROR(__xludf.DUMMYFUNCTION("""COMPUTED_VALUE"""),"飛機修護基礎練習與3D繪圖")</f>
        <v>飛機修護基礎練習與3D繪圖</v>
      </c>
      <c r="B6" s="223" t="str">
        <f ca="1">IFERROR(__xludf.DUMMYFUNCTION("""COMPUTED_VALUE"""),"汽三")</f>
        <v>汽三</v>
      </c>
      <c r="C6" s="223" t="str">
        <f ca="1">IFERROR(__xludf.DUMMYFUNCTION("""COMPUTED_VALUE"""),"科大老師")</f>
        <v>科大老師</v>
      </c>
      <c r="D6" s="223" t="str">
        <f ca="1">IFERROR(__xludf.DUMMYFUNCTION("""COMPUTED_VALUE"""),"城市科技大學")</f>
        <v>城市科技大學</v>
      </c>
      <c r="E6" s="223">
        <f ca="1">IFERROR(__xludf.DUMMYFUNCTION("""COMPUTED_VALUE"""),1600)</f>
        <v>1600</v>
      </c>
      <c r="F6" s="223" t="str">
        <f ca="1">IFERROR(__xludf.DUMMYFUNCTION("""COMPUTED_VALUE"""),"V")</f>
        <v>V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224" t="str">
        <f ca="1">IFERROR(__xludf.DUMMYFUNCTION("""COMPUTED_VALUE"""),"中餐烹飪基礎實習")</f>
        <v>中餐烹飪基礎實習</v>
      </c>
      <c r="B7" s="224" t="str">
        <f ca="1">IFERROR(__xludf.DUMMYFUNCTION("""COMPUTED_VALUE"""),"一")</f>
        <v>一</v>
      </c>
      <c r="C7" s="224"/>
      <c r="D7" s="224" t="str">
        <f ca="1">IFERROR(__xludf.DUMMYFUNCTION("""COMPUTED_VALUE"""),"中餐教室")</f>
        <v>中餐教室</v>
      </c>
      <c r="E7" s="224">
        <f ca="1">IFERROR(__xludf.DUMMYFUNCTION("""COMPUTED_VALUE"""),1160)</f>
        <v>1160</v>
      </c>
      <c r="F7" s="224" t="str">
        <f ca="1">IFERROR(__xludf.DUMMYFUNCTION("""COMPUTED_VALUE"""),"X")</f>
        <v>X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224" t="str">
        <f ca="1">IFERROR(__xludf.DUMMYFUNCTION("""COMPUTED_VALUE"""),"餐飲服務技術")</f>
        <v>餐飲服務技術</v>
      </c>
      <c r="B8" s="224" t="str">
        <f ca="1">IFERROR(__xludf.DUMMYFUNCTION("""COMPUTED_VALUE"""),"一")</f>
        <v>一</v>
      </c>
      <c r="C8" s="224"/>
      <c r="D8" s="224" t="str">
        <f ca="1">IFERROR(__xludf.DUMMYFUNCTION("""COMPUTED_VALUE"""),"A6")</f>
        <v>A6</v>
      </c>
      <c r="E8" s="224">
        <f ca="1">IFERROR(__xludf.DUMMYFUNCTION("""COMPUTED_VALUE"""),630)</f>
        <v>630</v>
      </c>
      <c r="F8" s="224" t="str">
        <f ca="1">IFERROR(__xludf.DUMMYFUNCTION("""COMPUTED_VALUE"""),"X")</f>
        <v>X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224" t="str">
        <f ca="1">IFERROR(__xludf.DUMMYFUNCTION("""COMPUTED_VALUE"""),"茶美學")</f>
        <v>茶美學</v>
      </c>
      <c r="B9" s="224" t="str">
        <f ca="1">IFERROR(__xludf.DUMMYFUNCTION("""COMPUTED_VALUE"""),"一二三")</f>
        <v>一二三</v>
      </c>
      <c r="C9" s="224" t="str">
        <f ca="1">IFERROR(__xludf.DUMMYFUNCTION("""COMPUTED_VALUE"""),"蕭秀華")</f>
        <v>蕭秀華</v>
      </c>
      <c r="D9" s="224" t="str">
        <f ca="1">IFERROR(__xludf.DUMMYFUNCTION("""COMPUTED_VALUE"""),"飲調教室")</f>
        <v>飲調教室</v>
      </c>
      <c r="E9" s="224">
        <f ca="1">IFERROR(__xludf.DUMMYFUNCTION("""COMPUTED_VALUE"""),1500)</f>
        <v>1500</v>
      </c>
      <c r="F9" s="224" t="str">
        <f ca="1">IFERROR(__xludf.DUMMYFUNCTION("""COMPUTED_VALUE"""),"V")</f>
        <v>V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24" t="str">
        <f ca="1">IFERROR(__xludf.DUMMYFUNCTION("""COMPUTED_VALUE"""),"中式點心")</f>
        <v>中式點心</v>
      </c>
      <c r="B10" s="224" t="str">
        <f ca="1">IFERROR(__xludf.DUMMYFUNCTION("""COMPUTED_VALUE"""),"二")</f>
        <v>二</v>
      </c>
      <c r="C10" s="224" t="str">
        <f ca="1">IFERROR(__xludf.DUMMYFUNCTION("""COMPUTED_VALUE"""),"尤祖銘")</f>
        <v>尤祖銘</v>
      </c>
      <c r="D10" s="224" t="str">
        <f ca="1">IFERROR(__xludf.DUMMYFUNCTION("""COMPUTED_VALUE"""),"烘焙教室")</f>
        <v>烘焙教室</v>
      </c>
      <c r="E10" s="224">
        <f ca="1">IFERROR(__xludf.DUMMYFUNCTION("""COMPUTED_VALUE"""),500)</f>
        <v>500</v>
      </c>
      <c r="F10" s="224" t="str">
        <f ca="1">IFERROR(__xludf.DUMMYFUNCTION("""COMPUTED_VALUE"""),"V")</f>
        <v>V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24" t="str">
        <f ca="1">IFERROR(__xludf.DUMMYFUNCTION("""COMPUTED_VALUE"""),"咖啡實務")</f>
        <v>咖啡實務</v>
      </c>
      <c r="B11" s="224" t="str">
        <f ca="1">IFERROR(__xludf.DUMMYFUNCTION("""COMPUTED_VALUE"""),"二")</f>
        <v>二</v>
      </c>
      <c r="C11" s="224"/>
      <c r="D11" s="224" t="str">
        <f ca="1">IFERROR(__xludf.DUMMYFUNCTION("""COMPUTED_VALUE"""),"飲調教室")</f>
        <v>飲調教室</v>
      </c>
      <c r="E11" s="224">
        <f ca="1">IFERROR(__xludf.DUMMYFUNCTION("""COMPUTED_VALUE"""),400)</f>
        <v>400</v>
      </c>
      <c r="F11" s="224" t="str">
        <f ca="1">IFERROR(__xludf.DUMMYFUNCTION("""COMPUTED_VALUE"""),"V")</f>
        <v>V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24" t="str">
        <f ca="1">IFERROR(__xludf.DUMMYFUNCTION("""COMPUTED_VALUE"""),"烘焙實務")</f>
        <v>烘焙實務</v>
      </c>
      <c r="B12" s="224" t="str">
        <f ca="1">IFERROR(__xludf.DUMMYFUNCTION("""COMPUTED_VALUE"""),"二")</f>
        <v>二</v>
      </c>
      <c r="C12" s="224"/>
      <c r="D12" s="224" t="str">
        <f ca="1">IFERROR(__xludf.DUMMYFUNCTION("""COMPUTED_VALUE"""),"烘焙教室")</f>
        <v>烘焙教室</v>
      </c>
      <c r="E12" s="224">
        <f ca="1">IFERROR(__xludf.DUMMYFUNCTION("""COMPUTED_VALUE"""),960)</f>
        <v>960</v>
      </c>
      <c r="F12" s="224" t="str">
        <f ca="1">IFERROR(__xludf.DUMMYFUNCTION("""COMPUTED_VALUE"""),"V")</f>
        <v>V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24" t="str">
        <f ca="1">IFERROR(__xludf.DUMMYFUNCTION("""COMPUTED_VALUE"""),"西餐烹調實習")</f>
        <v>西餐烹調實習</v>
      </c>
      <c r="B13" s="224" t="str">
        <f ca="1">IFERROR(__xludf.DUMMYFUNCTION("""COMPUTED_VALUE"""),"三")</f>
        <v>三</v>
      </c>
      <c r="C13" s="224" t="str">
        <f ca="1">IFERROR(__xludf.DUMMYFUNCTION("""COMPUTED_VALUE"""),"蕭榮龍")</f>
        <v>蕭榮龍</v>
      </c>
      <c r="D13" s="224" t="str">
        <f ca="1">IFERROR(__xludf.DUMMYFUNCTION("""COMPUTED_VALUE"""),"西餐教室")</f>
        <v>西餐教室</v>
      </c>
      <c r="E13" s="224">
        <f ca="1">IFERROR(__xludf.DUMMYFUNCTION("""COMPUTED_VALUE"""),770)</f>
        <v>770</v>
      </c>
      <c r="F13" s="224" t="str">
        <f ca="1">IFERROR(__xludf.DUMMYFUNCTION("""COMPUTED_VALUE"""),"V")</f>
        <v>V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24" t="str">
        <f ca="1">IFERROR(__xludf.DUMMYFUNCTION("""COMPUTED_VALUE"""),"統測學科")</f>
        <v>統測學科</v>
      </c>
      <c r="B14" s="224" t="str">
        <f ca="1">IFERROR(__xludf.DUMMYFUNCTION("""COMPUTED_VALUE"""),"三")</f>
        <v>三</v>
      </c>
      <c r="C14" s="224"/>
      <c r="D14" s="224" t="str">
        <f ca="1">IFERROR(__xludf.DUMMYFUNCTION("""COMPUTED_VALUE"""),"一般教室")</f>
        <v>一般教室</v>
      </c>
      <c r="E14" s="224">
        <f ca="1">IFERROR(__xludf.DUMMYFUNCTION("""COMPUTED_VALUE"""),920)</f>
        <v>920</v>
      </c>
      <c r="F14" s="224" t="str">
        <f ca="1">IFERROR(__xludf.DUMMYFUNCTION("""COMPUTED_VALUE"""),"V")</f>
        <v>V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25" t="str">
        <f ca="1">IFERROR(__xludf.DUMMYFUNCTION("""COMPUTED_VALUE"""),"視覺傳達設計")</f>
        <v>視覺傳達設計</v>
      </c>
      <c r="B15" s="225" t="str">
        <f ca="1">IFERROR(__xludf.DUMMYFUNCTION("""COMPUTED_VALUE"""),"動一")</f>
        <v>動一</v>
      </c>
      <c r="C15" s="225"/>
      <c r="D15" s="225" t="str">
        <f ca="1">IFERROR(__xludf.DUMMYFUNCTION("""COMPUTED_VALUE"""),"動一甲教室")</f>
        <v>動一甲教室</v>
      </c>
      <c r="E15" s="225">
        <f ca="1">IFERROR(__xludf.DUMMYFUNCTION("""COMPUTED_VALUE"""),300)</f>
        <v>300</v>
      </c>
      <c r="F15" s="225" t="str">
        <f ca="1">IFERROR(__xludf.DUMMYFUNCTION("""COMPUTED_VALUE"""),"V")</f>
        <v>V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25" t="str">
        <f ca="1">IFERROR(__xludf.DUMMYFUNCTION("""COMPUTED_VALUE"""),"繪畫技法表現")</f>
        <v>繪畫技法表現</v>
      </c>
      <c r="B16" s="225" t="str">
        <f ca="1">IFERROR(__xludf.DUMMYFUNCTION("""COMPUTED_VALUE"""),"動一二")</f>
        <v>動一二</v>
      </c>
      <c r="C16" s="225" t="str">
        <f ca="1">IFERROR(__xludf.DUMMYFUNCTION("""COMPUTED_VALUE"""),"林威廷")</f>
        <v>林威廷</v>
      </c>
      <c r="D16" s="225" t="str">
        <f ca="1">IFERROR(__xludf.DUMMYFUNCTION("""COMPUTED_VALUE"""),"電腦教室B603或601")</f>
        <v>電腦教室B603或601</v>
      </c>
      <c r="E16" s="225">
        <f ca="1">IFERROR(__xludf.DUMMYFUNCTION("""COMPUTED_VALUE"""),580)</f>
        <v>580</v>
      </c>
      <c r="F16" s="225" t="str">
        <f ca="1">IFERROR(__xludf.DUMMYFUNCTION("""COMPUTED_VALUE"""),"V")</f>
        <v>V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25" t="str">
        <f ca="1">IFERROR(__xludf.DUMMYFUNCTION("""COMPUTED_VALUE"""),"電腦繪圖")</f>
        <v>電腦繪圖</v>
      </c>
      <c r="B17" s="225" t="str">
        <f ca="1">IFERROR(__xludf.DUMMYFUNCTION("""COMPUTED_VALUE"""),"動一二")</f>
        <v>動一二</v>
      </c>
      <c r="C17" s="225"/>
      <c r="D17" s="225" t="str">
        <f ca="1">IFERROR(__xludf.DUMMYFUNCTION("""COMPUTED_VALUE"""),"電腦教室B603或601")</f>
        <v>電腦教室B603或601</v>
      </c>
      <c r="E17" s="225">
        <f ca="1">IFERROR(__xludf.DUMMYFUNCTION("""COMPUTED_VALUE"""),390)</f>
        <v>390</v>
      </c>
      <c r="F17" s="225" t="str">
        <f ca="1">IFERROR(__xludf.DUMMYFUNCTION("""COMPUTED_VALUE"""),"V")</f>
        <v>V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25" t="str">
        <f ca="1">IFERROR(__xludf.DUMMYFUNCTION("""COMPUTED_VALUE"""),"遊戲程式")</f>
        <v>遊戲程式</v>
      </c>
      <c r="B18" s="225" t="str">
        <f ca="1">IFERROR(__xludf.DUMMYFUNCTION("""COMPUTED_VALUE"""),"動二")</f>
        <v>動二</v>
      </c>
      <c r="C18" s="225"/>
      <c r="D18" s="225" t="str">
        <f ca="1">IFERROR(__xludf.DUMMYFUNCTION("""COMPUTED_VALUE"""),"電腦教室B601")</f>
        <v>電腦教室B601</v>
      </c>
      <c r="E18" s="225">
        <f ca="1">IFERROR(__xludf.DUMMYFUNCTION("""COMPUTED_VALUE"""),600)</f>
        <v>600</v>
      </c>
      <c r="F18" s="225" t="str">
        <f ca="1">IFERROR(__xludf.DUMMYFUNCTION("""COMPUTED_VALUE"""),"X")</f>
        <v>X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25" t="str">
        <f ca="1">IFERROR(__xludf.DUMMYFUNCTION("""COMPUTED_VALUE"""),"專題製作")</f>
        <v>專題製作</v>
      </c>
      <c r="B19" s="225" t="str">
        <f ca="1">IFERROR(__xludf.DUMMYFUNCTION("""COMPUTED_VALUE"""),"動三")</f>
        <v>動三</v>
      </c>
      <c r="C19" s="225"/>
      <c r="D19" s="225" t="str">
        <f ca="1">IFERROR(__xludf.DUMMYFUNCTION("""COMPUTED_VALUE"""),"電腦教室B601")</f>
        <v>電腦教室B601</v>
      </c>
      <c r="E19" s="225">
        <f ca="1">IFERROR(__xludf.DUMMYFUNCTION("""COMPUTED_VALUE"""),300)</f>
        <v>300</v>
      </c>
      <c r="F19" s="225" t="str">
        <f ca="1">IFERROR(__xludf.DUMMYFUNCTION("""COMPUTED_VALUE"""),"V")</f>
        <v>V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225" t="str">
        <f ca="1">IFERROR(__xludf.DUMMYFUNCTION("""COMPUTED_VALUE"""),"專一、二")</f>
        <v>專一、二</v>
      </c>
      <c r="B20" s="225" t="str">
        <f ca="1">IFERROR(__xludf.DUMMYFUNCTION("""COMPUTED_VALUE"""),"動三")</f>
        <v>動三</v>
      </c>
      <c r="C20" s="225" t="str">
        <f ca="1">IFERROR(__xludf.DUMMYFUNCTION("""COMPUTED_VALUE"""),"林威廷")</f>
        <v>林威廷</v>
      </c>
      <c r="D20" s="225" t="str">
        <f ca="1">IFERROR(__xludf.DUMMYFUNCTION("""COMPUTED_VALUE"""),"電腦教室B603")</f>
        <v>電腦教室B603</v>
      </c>
      <c r="E20" s="225">
        <f ca="1">IFERROR(__xludf.DUMMYFUNCTION("""COMPUTED_VALUE"""),1000)</f>
        <v>1000</v>
      </c>
      <c r="F20" s="225" t="str">
        <f ca="1">IFERROR(__xludf.DUMMYFUNCTION("""COMPUTED_VALUE"""),"V")</f>
        <v>V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26" t="str">
        <f ca="1">IFERROR(__xludf.DUMMYFUNCTION("""COMPUTED_VALUE"""),"電腦硬體裝修")</f>
        <v>電腦硬體裝修</v>
      </c>
      <c r="B21" s="226" t="str">
        <f ca="1">IFERROR(__xludf.DUMMYFUNCTION("""COMPUTED_VALUE"""),"電訊一")</f>
        <v>電訊一</v>
      </c>
      <c r="C21" s="226"/>
      <c r="D21" s="226" t="str">
        <f ca="1">IFERROR(__xludf.DUMMYFUNCTION("""COMPUTED_VALUE"""),"電腦教室B602")</f>
        <v>電腦教室B602</v>
      </c>
      <c r="E21" s="226">
        <f ca="1">IFERROR(__xludf.DUMMYFUNCTION("""COMPUTED_VALUE"""),700)</f>
        <v>700</v>
      </c>
      <c r="F21" s="226" t="str">
        <f ca="1">IFERROR(__xludf.DUMMYFUNCTION("""COMPUTED_VALUE"""),"V")</f>
        <v>V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26" t="str">
        <f ca="1">IFERROR(__xludf.DUMMYFUNCTION("""COMPUTED_VALUE"""),"程式語言")</f>
        <v>程式語言</v>
      </c>
      <c r="B22" s="226" t="str">
        <f ca="1">IFERROR(__xludf.DUMMYFUNCTION("""COMPUTED_VALUE"""),"電訊一")</f>
        <v>電訊一</v>
      </c>
      <c r="C22" s="226"/>
      <c r="D22" s="226" t="str">
        <f ca="1">IFERROR(__xludf.DUMMYFUNCTION("""COMPUTED_VALUE"""),"電腦教室B604")</f>
        <v>電腦教室B604</v>
      </c>
      <c r="E22" s="226">
        <f ca="1">IFERROR(__xludf.DUMMYFUNCTION("""COMPUTED_VALUE"""),360)</f>
        <v>360</v>
      </c>
      <c r="F22" s="226" t="str">
        <f ca="1">IFERROR(__xludf.DUMMYFUNCTION("""COMPUTED_VALUE"""),"V")</f>
        <v>V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26" t="str">
        <f ca="1">IFERROR(__xludf.DUMMYFUNCTION("""COMPUTED_VALUE"""),"工業電子零件認識與工具使用技巧")</f>
        <v>工業電子零件認識與工具使用技巧</v>
      </c>
      <c r="B23" s="226" t="str">
        <f ca="1">IFERROR(__xludf.DUMMYFUNCTION("""COMPUTED_VALUE"""),"電訊二")</f>
        <v>電訊二</v>
      </c>
      <c r="C23" s="226"/>
      <c r="D23" s="226" t="str">
        <f ca="1">IFERROR(__xludf.DUMMYFUNCTION("""COMPUTED_VALUE"""),"電子工廠一")</f>
        <v>電子工廠一</v>
      </c>
      <c r="E23" s="226">
        <f ca="1">IFERROR(__xludf.DUMMYFUNCTION("""COMPUTED_VALUE"""),660)</f>
        <v>660</v>
      </c>
      <c r="F23" s="226" t="str">
        <f ca="1">IFERROR(__xludf.DUMMYFUNCTION("""COMPUTED_VALUE"""),"V")</f>
        <v>V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26" t="str">
        <f ca="1">IFERROR(__xludf.DUMMYFUNCTION("""COMPUTED_VALUE"""),"機甲大師、空中機器人基礎練習")</f>
        <v>機甲大師、空中機器人基礎練習</v>
      </c>
      <c r="B24" s="226" t="str">
        <f ca="1">IFERROR(__xludf.DUMMYFUNCTION("""COMPUTED_VALUE"""),"電訊二")</f>
        <v>電訊二</v>
      </c>
      <c r="C24" s="226" t="str">
        <f ca="1">IFERROR(__xludf.DUMMYFUNCTION("""COMPUTED_VALUE"""),"科大老師")</f>
        <v>科大老師</v>
      </c>
      <c r="D24" s="226" t="str">
        <f ca="1">IFERROR(__xludf.DUMMYFUNCTION("""COMPUTED_VALUE"""),"資訊工廠二")</f>
        <v>資訊工廠二</v>
      </c>
      <c r="E24" s="226">
        <f ca="1">IFERROR(__xludf.DUMMYFUNCTION("""COMPUTED_VALUE"""),500)</f>
        <v>500</v>
      </c>
      <c r="F24" s="226" t="str">
        <f ca="1">IFERROR(__xludf.DUMMYFUNCTION("""COMPUTED_VALUE"""),"X")</f>
        <v>X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26" t="str">
        <f ca="1">IFERROR(__xludf.DUMMYFUNCTION("""COMPUTED_VALUE"""),"專業科目菁英加強班")</f>
        <v>專業科目菁英加強班</v>
      </c>
      <c r="B25" s="226" t="str">
        <f ca="1">IFERROR(__xludf.DUMMYFUNCTION("""COMPUTED_VALUE"""),"電訊三")</f>
        <v>電訊三</v>
      </c>
      <c r="C25" s="226" t="str">
        <f ca="1">IFERROR(__xludf.DUMMYFUNCTION("""COMPUTED_VALUE"""),"張學龍/吳輝宗")</f>
        <v>張學龍/吳輝宗</v>
      </c>
      <c r="D25" s="226" t="str">
        <f ca="1">IFERROR(__xludf.DUMMYFUNCTION("""COMPUTED_VALUE"""),"資三甲教室")</f>
        <v>資三甲教室</v>
      </c>
      <c r="E25" s="226">
        <f ca="1">IFERROR(__xludf.DUMMYFUNCTION("""COMPUTED_VALUE"""),1220)</f>
        <v>1220</v>
      </c>
      <c r="F25" s="226" t="str">
        <f ca="1">IFERROR(__xludf.DUMMYFUNCTION("""COMPUTED_VALUE"""),"V")</f>
        <v>V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27"/>
      <c r="B26" s="227"/>
      <c r="C26" s="227"/>
      <c r="D26" s="227"/>
      <c r="E26" s="227"/>
      <c r="F26" s="22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28" t="str">
        <f ca="1">IFERROR(__xludf.DUMMYFUNCTION("""COMPUTED_VALUE"""),"請任課老師上課前派員至教務處拿取寒輔日誌，並確實填寫內容，再於課後交回教務處")</f>
        <v>請任課老師上課前派員至教務處拿取寒輔日誌，並確實填寫內容，再於課後交回教務處</v>
      </c>
      <c r="B27" s="229"/>
      <c r="C27" s="229"/>
      <c r="D27" s="229"/>
      <c r="E27" s="229"/>
      <c r="F27" s="22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"/>
      <c r="B28" s="2"/>
      <c r="C28" s="2"/>
      <c r="D28" s="2"/>
      <c r="E28" s="2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"/>
      <c r="B29" s="2"/>
      <c r="C29" s="2"/>
      <c r="D29" s="2"/>
      <c r="E29" s="2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"/>
      <c r="B30" s="2"/>
      <c r="C30" s="2"/>
      <c r="D30" s="2"/>
      <c r="E30" s="2"/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2"/>
      <c r="B31" s="2"/>
      <c r="C31" s="2"/>
      <c r="D31" s="2"/>
      <c r="E31" s="2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"/>
      <c r="B32" s="2"/>
      <c r="C32" s="2"/>
      <c r="D32" s="2"/>
      <c r="E32" s="2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"/>
      <c r="B33" s="2"/>
      <c r="C33" s="2"/>
      <c r="D33" s="2"/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"/>
      <c r="B34" s="2"/>
      <c r="C34" s="2"/>
      <c r="D34" s="2"/>
      <c r="E34" s="2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"/>
      <c r="B35" s="2"/>
      <c r="C35" s="2"/>
      <c r="D35" s="2"/>
      <c r="E35" s="2"/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2"/>
      <c r="B36" s="2"/>
      <c r="C36" s="2"/>
      <c r="D36" s="2"/>
      <c r="E36" s="2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2"/>
      <c r="B37" s="2"/>
      <c r="C37" s="2"/>
      <c r="D37" s="2"/>
      <c r="E37" s="2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2"/>
      <c r="B38" s="2"/>
      <c r="C38" s="2"/>
      <c r="D38" s="2"/>
      <c r="E38" s="2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2"/>
      <c r="B39" s="2"/>
      <c r="C39" s="2"/>
      <c r="D39" s="2"/>
      <c r="E39" s="2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2"/>
      <c r="B40" s="2"/>
      <c r="C40" s="2"/>
      <c r="D40" s="2"/>
      <c r="E40" s="2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2"/>
      <c r="B41" s="2"/>
      <c r="C41" s="2"/>
      <c r="D41" s="2"/>
      <c r="E41" s="2"/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2"/>
      <c r="B42" s="2"/>
      <c r="C42" s="2"/>
      <c r="D42" s="2"/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2"/>
      <c r="B43" s="2"/>
      <c r="C43" s="2"/>
      <c r="D43" s="2"/>
      <c r="E43" s="2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2"/>
      <c r="B44" s="2"/>
      <c r="C44" s="2"/>
      <c r="D44" s="2"/>
      <c r="E44" s="2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2"/>
      <c r="B45" s="2"/>
      <c r="C45" s="2"/>
      <c r="D45" s="2"/>
      <c r="E45" s="2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2"/>
      <c r="B46" s="2"/>
      <c r="C46" s="2"/>
      <c r="D46" s="2"/>
      <c r="E46" s="2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2"/>
      <c r="B47" s="2"/>
      <c r="C47" s="2"/>
      <c r="D47" s="2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2"/>
      <c r="B48" s="2"/>
      <c r="C48" s="2"/>
      <c r="D48" s="2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2"/>
      <c r="B49" s="2"/>
      <c r="C49" s="2"/>
      <c r="D49" s="2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2"/>
      <c r="B50" s="2"/>
      <c r="C50" s="2"/>
      <c r="D50" s="2"/>
      <c r="E50" s="2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2"/>
      <c r="B51" s="2"/>
      <c r="C51" s="2"/>
      <c r="D51" s="2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2"/>
      <c r="B52" s="2"/>
      <c r="C52" s="2"/>
      <c r="D52" s="2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2"/>
      <c r="B53" s="2"/>
      <c r="C53" s="2"/>
      <c r="D53" s="2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2"/>
      <c r="B54" s="2"/>
      <c r="C54" s="2"/>
      <c r="D54" s="2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2"/>
      <c r="B55" s="2"/>
      <c r="C55" s="2"/>
      <c r="D55" s="2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2"/>
      <c r="B56" s="2"/>
      <c r="C56" s="2"/>
      <c r="D56" s="2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2"/>
      <c r="B57" s="2"/>
      <c r="C57" s="2"/>
      <c r="D57" s="2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2"/>
      <c r="B58" s="2"/>
      <c r="C58" s="2"/>
      <c r="D58" s="2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2"/>
      <c r="B59" s="2"/>
      <c r="C59" s="2"/>
      <c r="D59" s="2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2"/>
      <c r="B60" s="2"/>
      <c r="C60" s="2"/>
      <c r="D60" s="2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2"/>
      <c r="B61" s="2"/>
      <c r="C61" s="2"/>
      <c r="D61" s="2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2"/>
      <c r="B62" s="2"/>
      <c r="C62" s="2"/>
      <c r="D62" s="2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2"/>
      <c r="B63" s="2"/>
      <c r="C63" s="2"/>
      <c r="D63" s="2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2"/>
      <c r="B64" s="2"/>
      <c r="C64" s="2"/>
      <c r="D64" s="2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2"/>
      <c r="B65" s="2"/>
      <c r="C65" s="2"/>
      <c r="D65" s="2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2"/>
      <c r="B66" s="2"/>
      <c r="C66" s="2"/>
      <c r="D66" s="2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2"/>
      <c r="B67" s="2"/>
      <c r="C67" s="2"/>
      <c r="D67" s="2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2"/>
      <c r="B68" s="2"/>
      <c r="C68" s="2"/>
      <c r="D68" s="2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2"/>
      <c r="B69" s="2"/>
      <c r="C69" s="2"/>
      <c r="D69" s="2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2"/>
      <c r="B70" s="2"/>
      <c r="C70" s="2"/>
      <c r="D70" s="2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2"/>
      <c r="B71" s="2"/>
      <c r="C71" s="2"/>
      <c r="D71" s="2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2"/>
      <c r="B72" s="2"/>
      <c r="C72" s="2"/>
      <c r="D72" s="2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2"/>
      <c r="B73" s="2"/>
      <c r="C73" s="2"/>
      <c r="D73" s="2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2"/>
      <c r="B74" s="2"/>
      <c r="C74" s="2"/>
      <c r="D74" s="2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2"/>
      <c r="B75" s="2"/>
      <c r="C75" s="2"/>
      <c r="D75" s="2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2"/>
      <c r="B76" s="2"/>
      <c r="C76" s="2"/>
      <c r="D76" s="2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2"/>
      <c r="B77" s="2"/>
      <c r="C77" s="2"/>
      <c r="D77" s="2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2"/>
      <c r="B78" s="2"/>
      <c r="C78" s="2"/>
      <c r="D78" s="2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2"/>
      <c r="B79" s="2"/>
      <c r="C79" s="2"/>
      <c r="D79" s="2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2"/>
      <c r="B80" s="2"/>
      <c r="C80" s="2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2"/>
      <c r="B81" s="2"/>
      <c r="C81" s="2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2"/>
      <c r="B82" s="2"/>
      <c r="C82" s="2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2"/>
      <c r="B83" s="2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2"/>
      <c r="B84" s="2"/>
      <c r="C84" s="2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2"/>
      <c r="B85" s="2"/>
      <c r="C85" s="2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2"/>
      <c r="B86" s="2"/>
      <c r="C86" s="2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2"/>
      <c r="B87" s="2"/>
      <c r="C87" s="2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2"/>
      <c r="B88" s="2"/>
      <c r="C88" s="2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2"/>
      <c r="B89" s="2"/>
      <c r="C89" s="2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2"/>
      <c r="B90" s="2"/>
      <c r="C90" s="2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2"/>
      <c r="B91" s="2"/>
      <c r="C91" s="2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2"/>
      <c r="B92" s="2"/>
      <c r="C92" s="2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2"/>
      <c r="B93" s="2"/>
      <c r="C93" s="2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2"/>
      <c r="B94" s="2"/>
      <c r="C94" s="2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2"/>
      <c r="B95" s="2"/>
      <c r="C95" s="2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2"/>
      <c r="B96" s="2"/>
      <c r="C96" s="2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2"/>
      <c r="B97" s="2"/>
      <c r="C97" s="2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2"/>
      <c r="B98" s="2"/>
      <c r="C98" s="2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2"/>
      <c r="B99" s="2"/>
      <c r="C99" s="2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2"/>
      <c r="B100" s="2"/>
      <c r="C100" s="2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2"/>
      <c r="B101" s="2"/>
      <c r="C101" s="2"/>
      <c r="D101" s="2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2"/>
      <c r="B102" s="2"/>
      <c r="C102" s="2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2"/>
      <c r="B103" s="2"/>
      <c r="C103" s="2"/>
      <c r="D103" s="2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2"/>
      <c r="B104" s="2"/>
      <c r="C104" s="2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2"/>
      <c r="B105" s="2"/>
      <c r="C105" s="2"/>
      <c r="D105" s="2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2"/>
      <c r="B106" s="2"/>
      <c r="C106" s="2"/>
      <c r="D106" s="2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2"/>
      <c r="B107" s="2"/>
      <c r="C107" s="2"/>
      <c r="D107" s="2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2"/>
      <c r="B108" s="2"/>
      <c r="C108" s="2"/>
      <c r="D108" s="2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2"/>
      <c r="B109" s="2"/>
      <c r="C109" s="2"/>
      <c r="D109" s="2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2"/>
      <c r="B110" s="2"/>
      <c r="C110" s="2"/>
      <c r="D110" s="2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2"/>
      <c r="B111" s="2"/>
      <c r="C111" s="2"/>
      <c r="D111" s="2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2"/>
      <c r="B112" s="2"/>
      <c r="C112" s="2"/>
      <c r="D112" s="2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2"/>
      <c r="B113" s="2"/>
      <c r="C113" s="2"/>
      <c r="D113" s="2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2"/>
      <c r="B114" s="2"/>
      <c r="C114" s="2"/>
      <c r="D114" s="2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2"/>
      <c r="B115" s="2"/>
      <c r="C115" s="2"/>
      <c r="D115" s="2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2"/>
      <c r="B116" s="2"/>
      <c r="C116" s="2"/>
      <c r="D116" s="2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2"/>
      <c r="B117" s="2"/>
      <c r="C117" s="2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2"/>
      <c r="B118" s="2"/>
      <c r="C118" s="2"/>
      <c r="D118" s="2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2"/>
      <c r="B119" s="2"/>
      <c r="C119" s="2"/>
      <c r="D119" s="2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2"/>
      <c r="B120" s="2"/>
      <c r="C120" s="2"/>
      <c r="D120" s="2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2"/>
      <c r="B121" s="2"/>
      <c r="C121" s="2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2"/>
      <c r="B122" s="2"/>
      <c r="C122" s="2"/>
      <c r="D122" s="2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2"/>
      <c r="B123" s="2"/>
      <c r="C123" s="2"/>
      <c r="D123" s="2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2"/>
      <c r="B124" s="2"/>
      <c r="C124" s="2"/>
      <c r="D124" s="2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2"/>
      <c r="B125" s="2"/>
      <c r="C125" s="2"/>
      <c r="D125" s="2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2"/>
      <c r="B126" s="2"/>
      <c r="C126" s="2"/>
      <c r="D126" s="2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2"/>
      <c r="B127" s="2"/>
      <c r="C127" s="2"/>
      <c r="D127" s="2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2"/>
      <c r="B128" s="2"/>
      <c r="C128" s="2"/>
      <c r="D128" s="2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2"/>
      <c r="B129" s="2"/>
      <c r="C129" s="2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2"/>
      <c r="B130" s="2"/>
      <c r="C130" s="2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2"/>
      <c r="B131" s="2"/>
      <c r="C131" s="2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2"/>
      <c r="B132" s="2"/>
      <c r="C132" s="2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2"/>
      <c r="B133" s="2"/>
      <c r="C133" s="2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2"/>
      <c r="B134" s="2"/>
      <c r="C134" s="2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2"/>
      <c r="B135" s="2"/>
      <c r="C135" s="2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2"/>
      <c r="B136" s="2"/>
      <c r="C136" s="2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2"/>
      <c r="B137" s="2"/>
      <c r="C137" s="2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2"/>
      <c r="B138" s="2"/>
      <c r="C138" s="2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2"/>
      <c r="B139" s="2"/>
      <c r="C139" s="2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2"/>
      <c r="B140" s="2"/>
      <c r="C140" s="2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2"/>
      <c r="B141" s="2"/>
      <c r="C141" s="2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2"/>
      <c r="B142" s="2"/>
      <c r="C142" s="2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2"/>
      <c r="B143" s="2"/>
      <c r="C143" s="2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2"/>
      <c r="B144" s="2"/>
      <c r="C144" s="2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2"/>
      <c r="B145" s="2"/>
      <c r="C145" s="2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2"/>
      <c r="B146" s="2"/>
      <c r="C146" s="2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2"/>
      <c r="B147" s="2"/>
      <c r="C147" s="2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2"/>
      <c r="B148" s="2"/>
      <c r="C148" s="2"/>
      <c r="D148" s="2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2"/>
      <c r="B149" s="2"/>
      <c r="C149" s="2"/>
      <c r="D149" s="2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2"/>
      <c r="B150" s="2"/>
      <c r="C150" s="2"/>
      <c r="D150" s="2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2"/>
      <c r="B151" s="2"/>
      <c r="C151" s="2"/>
      <c r="D151" s="2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2"/>
      <c r="B152" s="2"/>
      <c r="C152" s="2"/>
      <c r="D152" s="2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2"/>
      <c r="B153" s="2"/>
      <c r="C153" s="2"/>
      <c r="D153" s="2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2"/>
      <c r="B154" s="2"/>
      <c r="C154" s="2"/>
      <c r="D154" s="2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2"/>
      <c r="B155" s="2"/>
      <c r="C155" s="2"/>
      <c r="D155" s="2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2"/>
      <c r="B156" s="2"/>
      <c r="C156" s="2"/>
      <c r="D156" s="2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2"/>
      <c r="B157" s="2"/>
      <c r="C157" s="2"/>
      <c r="D157" s="2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2"/>
      <c r="B158" s="2"/>
      <c r="C158" s="2"/>
      <c r="D158" s="2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2"/>
      <c r="B159" s="2"/>
      <c r="C159" s="2"/>
      <c r="D159" s="2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2"/>
      <c r="B160" s="2"/>
      <c r="C160" s="2"/>
      <c r="D160" s="2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2"/>
      <c r="B161" s="2"/>
      <c r="C161" s="2"/>
      <c r="D161" s="2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2"/>
      <c r="B162" s="2"/>
      <c r="C162" s="2"/>
      <c r="D162" s="2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2"/>
      <c r="B163" s="2"/>
      <c r="C163" s="2"/>
      <c r="D163" s="2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2"/>
      <c r="B164" s="2"/>
      <c r="C164" s="2"/>
      <c r="D164" s="2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2"/>
      <c r="B165" s="2"/>
      <c r="C165" s="2"/>
      <c r="D165" s="2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2"/>
      <c r="B166" s="2"/>
      <c r="C166" s="2"/>
      <c r="D166" s="2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2"/>
      <c r="B167" s="2"/>
      <c r="C167" s="2"/>
      <c r="D167" s="2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2"/>
      <c r="B168" s="2"/>
      <c r="C168" s="2"/>
      <c r="D168" s="2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2"/>
      <c r="B169" s="2"/>
      <c r="C169" s="2"/>
      <c r="D169" s="2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2"/>
      <c r="B170" s="2"/>
      <c r="C170" s="2"/>
      <c r="D170" s="2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2"/>
      <c r="B171" s="2"/>
      <c r="C171" s="2"/>
      <c r="D171" s="2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2"/>
      <c r="B172" s="2"/>
      <c r="C172" s="2"/>
      <c r="D172" s="2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2"/>
      <c r="B173" s="2"/>
      <c r="C173" s="2"/>
      <c r="D173" s="2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2"/>
      <c r="B174" s="2"/>
      <c r="C174" s="2"/>
      <c r="D174" s="2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2"/>
      <c r="B175" s="2"/>
      <c r="C175" s="2"/>
      <c r="D175" s="2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2"/>
      <c r="B176" s="2"/>
      <c r="C176" s="2"/>
      <c r="D176" s="2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2"/>
      <c r="B177" s="2"/>
      <c r="C177" s="2"/>
      <c r="D177" s="2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2"/>
      <c r="B178" s="2"/>
      <c r="C178" s="2"/>
      <c r="D178" s="2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2"/>
      <c r="B179" s="2"/>
      <c r="C179" s="2"/>
      <c r="D179" s="2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2"/>
      <c r="B180" s="2"/>
      <c r="C180" s="2"/>
      <c r="D180" s="2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2"/>
      <c r="B181" s="2"/>
      <c r="C181" s="2"/>
      <c r="D181" s="2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2"/>
      <c r="B182" s="2"/>
      <c r="C182" s="2"/>
      <c r="D182" s="2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2"/>
      <c r="B183" s="2"/>
      <c r="C183" s="2"/>
      <c r="D183" s="2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2"/>
      <c r="B184" s="2"/>
      <c r="C184" s="2"/>
      <c r="D184" s="2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2"/>
      <c r="B185" s="2"/>
      <c r="C185" s="2"/>
      <c r="D185" s="2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2"/>
      <c r="B186" s="2"/>
      <c r="C186" s="2"/>
      <c r="D186" s="2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2"/>
      <c r="B187" s="2"/>
      <c r="C187" s="2"/>
      <c r="D187" s="2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2"/>
      <c r="B188" s="2"/>
      <c r="C188" s="2"/>
      <c r="D188" s="2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2"/>
      <c r="B189" s="2"/>
      <c r="C189" s="2"/>
      <c r="D189" s="2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2"/>
      <c r="B190" s="2"/>
      <c r="C190" s="2"/>
      <c r="D190" s="2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2"/>
      <c r="B191" s="2"/>
      <c r="C191" s="2"/>
      <c r="D191" s="2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2"/>
      <c r="B192" s="2"/>
      <c r="C192" s="2"/>
      <c r="D192" s="2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2"/>
      <c r="B193" s="2"/>
      <c r="C193" s="2"/>
      <c r="D193" s="2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2"/>
      <c r="B194" s="2"/>
      <c r="C194" s="2"/>
      <c r="D194" s="2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2"/>
      <c r="B195" s="2"/>
      <c r="C195" s="2"/>
      <c r="D195" s="2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2"/>
      <c r="B196" s="2"/>
      <c r="C196" s="2"/>
      <c r="D196" s="2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2"/>
      <c r="B197" s="2"/>
      <c r="C197" s="2"/>
      <c r="D197" s="2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2"/>
      <c r="B198" s="2"/>
      <c r="C198" s="2"/>
      <c r="D198" s="2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2"/>
      <c r="B199" s="2"/>
      <c r="C199" s="2"/>
      <c r="D199" s="2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2"/>
      <c r="B200" s="2"/>
      <c r="C200" s="2"/>
      <c r="D200" s="2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2"/>
      <c r="B201" s="2"/>
      <c r="C201" s="2"/>
      <c r="D201" s="2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2"/>
      <c r="B202" s="2"/>
      <c r="C202" s="2"/>
      <c r="D202" s="2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2"/>
      <c r="B203" s="2"/>
      <c r="C203" s="2"/>
      <c r="D203" s="2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2"/>
      <c r="B204" s="2"/>
      <c r="C204" s="2"/>
      <c r="D204" s="2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2"/>
      <c r="B205" s="2"/>
      <c r="C205" s="2"/>
      <c r="D205" s="2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2"/>
      <c r="B206" s="2"/>
      <c r="C206" s="2"/>
      <c r="D206" s="2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2"/>
      <c r="B207" s="2"/>
      <c r="C207" s="2"/>
      <c r="D207" s="2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2"/>
      <c r="B208" s="2"/>
      <c r="C208" s="2"/>
      <c r="D208" s="2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2"/>
      <c r="B209" s="2"/>
      <c r="C209" s="2"/>
      <c r="D209" s="2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2"/>
      <c r="B210" s="2"/>
      <c r="C210" s="2"/>
      <c r="D210" s="2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2"/>
      <c r="B211" s="2"/>
      <c r="C211" s="2"/>
      <c r="D211" s="2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2"/>
      <c r="B212" s="2"/>
      <c r="C212" s="2"/>
      <c r="D212" s="2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2"/>
      <c r="B213" s="2"/>
      <c r="C213" s="2"/>
      <c r="D213" s="2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2"/>
      <c r="B214" s="2"/>
      <c r="C214" s="2"/>
      <c r="D214" s="2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2"/>
      <c r="B215" s="2"/>
      <c r="C215" s="2"/>
      <c r="D215" s="2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2"/>
      <c r="B216" s="2"/>
      <c r="C216" s="2"/>
      <c r="D216" s="2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2"/>
      <c r="B217" s="2"/>
      <c r="C217" s="2"/>
      <c r="D217" s="2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2"/>
      <c r="B218" s="2"/>
      <c r="C218" s="2"/>
      <c r="D218" s="2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2"/>
      <c r="B219" s="2"/>
      <c r="C219" s="2"/>
      <c r="D219" s="2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2"/>
      <c r="B220" s="2"/>
      <c r="C220" s="2"/>
      <c r="D220" s="2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2"/>
      <c r="B221" s="2"/>
      <c r="C221" s="2"/>
      <c r="D221" s="2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2"/>
      <c r="B222" s="2"/>
      <c r="C222" s="2"/>
      <c r="D222" s="2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2"/>
      <c r="B223" s="2"/>
      <c r="C223" s="2"/>
      <c r="D223" s="2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2"/>
      <c r="B224" s="2"/>
      <c r="C224" s="2"/>
      <c r="D224" s="2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2"/>
      <c r="B225" s="2"/>
      <c r="C225" s="2"/>
      <c r="D225" s="2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2"/>
      <c r="B226" s="2"/>
      <c r="C226" s="2"/>
      <c r="D226" s="2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2"/>
      <c r="B227" s="2"/>
      <c r="C227" s="2"/>
      <c r="D227" s="2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2"/>
      <c r="B228" s="2"/>
      <c r="C228" s="2"/>
      <c r="D228" s="2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2"/>
      <c r="B229" s="2"/>
      <c r="C229" s="2"/>
      <c r="D229" s="2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2"/>
      <c r="B230" s="2"/>
      <c r="C230" s="2"/>
      <c r="D230" s="2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2"/>
      <c r="B231" s="2"/>
      <c r="C231" s="2"/>
      <c r="D231" s="2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2"/>
      <c r="B232" s="2"/>
      <c r="C232" s="2"/>
      <c r="D232" s="2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2"/>
      <c r="B233" s="2"/>
      <c r="C233" s="2"/>
      <c r="D233" s="2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2"/>
      <c r="B234" s="2"/>
      <c r="C234" s="2"/>
      <c r="D234" s="2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2"/>
      <c r="B235" s="2"/>
      <c r="C235" s="2"/>
      <c r="D235" s="2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2"/>
      <c r="B236" s="2"/>
      <c r="C236" s="2"/>
      <c r="D236" s="2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2"/>
      <c r="B237" s="2"/>
      <c r="C237" s="2"/>
      <c r="D237" s="2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2"/>
      <c r="B238" s="2"/>
      <c r="C238" s="2"/>
      <c r="D238" s="2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2"/>
      <c r="B239" s="2"/>
      <c r="C239" s="2"/>
      <c r="D239" s="2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2"/>
      <c r="B240" s="2"/>
      <c r="C240" s="2"/>
      <c r="D240" s="2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2"/>
      <c r="B241" s="2"/>
      <c r="C241" s="2"/>
      <c r="D241" s="2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2"/>
      <c r="B242" s="2"/>
      <c r="C242" s="2"/>
      <c r="D242" s="2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2"/>
      <c r="B243" s="2"/>
      <c r="C243" s="2"/>
      <c r="D243" s="2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2"/>
      <c r="B244" s="2"/>
      <c r="C244" s="2"/>
      <c r="D244" s="2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2"/>
      <c r="B245" s="2"/>
      <c r="C245" s="2"/>
      <c r="D245" s="2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2"/>
      <c r="B246" s="2"/>
      <c r="C246" s="2"/>
      <c r="D246" s="2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2"/>
      <c r="B247" s="2"/>
      <c r="C247" s="2"/>
      <c r="D247" s="2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2"/>
      <c r="B248" s="2"/>
      <c r="C248" s="2"/>
      <c r="D248" s="2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2"/>
      <c r="B249" s="2"/>
      <c r="C249" s="2"/>
      <c r="D249" s="2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2"/>
      <c r="B250" s="2"/>
      <c r="C250" s="2"/>
      <c r="D250" s="2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2"/>
      <c r="B251" s="2"/>
      <c r="C251" s="2"/>
      <c r="D251" s="2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2"/>
      <c r="B252" s="2"/>
      <c r="C252" s="2"/>
      <c r="D252" s="2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2"/>
      <c r="B253" s="2"/>
      <c r="C253" s="2"/>
      <c r="D253" s="2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2"/>
      <c r="B254" s="2"/>
      <c r="C254" s="2"/>
      <c r="D254" s="2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2"/>
      <c r="B255" s="2"/>
      <c r="C255" s="2"/>
      <c r="D255" s="2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2"/>
      <c r="B256" s="2"/>
      <c r="C256" s="2"/>
      <c r="D256" s="2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2"/>
      <c r="B257" s="2"/>
      <c r="C257" s="2"/>
      <c r="D257" s="2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2"/>
      <c r="B258" s="2"/>
      <c r="C258" s="2"/>
      <c r="D258" s="2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2"/>
      <c r="B259" s="2"/>
      <c r="C259" s="2"/>
      <c r="D259" s="2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2"/>
      <c r="B260" s="2"/>
      <c r="C260" s="2"/>
      <c r="D260" s="2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2"/>
      <c r="B261" s="2"/>
      <c r="C261" s="2"/>
      <c r="D261" s="2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2"/>
      <c r="B262" s="2"/>
      <c r="C262" s="2"/>
      <c r="D262" s="2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2"/>
      <c r="B263" s="2"/>
      <c r="C263" s="2"/>
      <c r="D263" s="2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2"/>
      <c r="B264" s="2"/>
      <c r="C264" s="2"/>
      <c r="D264" s="2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2"/>
      <c r="B265" s="2"/>
      <c r="C265" s="2"/>
      <c r="D265" s="2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2"/>
      <c r="B266" s="2"/>
      <c r="C266" s="2"/>
      <c r="D266" s="2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2"/>
      <c r="B267" s="2"/>
      <c r="C267" s="2"/>
      <c r="D267" s="2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2"/>
      <c r="B268" s="2"/>
      <c r="C268" s="2"/>
      <c r="D268" s="2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2"/>
      <c r="B269" s="2"/>
      <c r="C269" s="2"/>
      <c r="D269" s="2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2"/>
      <c r="B270" s="2"/>
      <c r="C270" s="2"/>
      <c r="D270" s="2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2"/>
      <c r="B271" s="2"/>
      <c r="C271" s="2"/>
      <c r="D271" s="2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2"/>
      <c r="B272" s="2"/>
      <c r="C272" s="2"/>
      <c r="D272" s="2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2"/>
      <c r="B273" s="2"/>
      <c r="C273" s="2"/>
      <c r="D273" s="2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2"/>
      <c r="B274" s="2"/>
      <c r="C274" s="2"/>
      <c r="D274" s="2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2"/>
      <c r="B275" s="2"/>
      <c r="C275" s="2"/>
      <c r="D275" s="2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2"/>
      <c r="B276" s="2"/>
      <c r="C276" s="2"/>
      <c r="D276" s="2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2"/>
      <c r="B277" s="2"/>
      <c r="C277" s="2"/>
      <c r="D277" s="2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2"/>
      <c r="B278" s="2"/>
      <c r="C278" s="2"/>
      <c r="D278" s="2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2"/>
      <c r="B279" s="2"/>
      <c r="C279" s="2"/>
      <c r="D279" s="2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2"/>
      <c r="B280" s="2"/>
      <c r="C280" s="2"/>
      <c r="D280" s="2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2"/>
      <c r="B281" s="2"/>
      <c r="C281" s="2"/>
      <c r="D281" s="2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2"/>
      <c r="B282" s="2"/>
      <c r="C282" s="2"/>
      <c r="D282" s="2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2"/>
      <c r="B283" s="2"/>
      <c r="C283" s="2"/>
      <c r="D283" s="2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2"/>
      <c r="B284" s="2"/>
      <c r="C284" s="2"/>
      <c r="D284" s="2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2"/>
      <c r="B285" s="2"/>
      <c r="C285" s="2"/>
      <c r="D285" s="2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2"/>
      <c r="B286" s="2"/>
      <c r="C286" s="2"/>
      <c r="D286" s="2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2"/>
      <c r="B287" s="2"/>
      <c r="C287" s="2"/>
      <c r="D287" s="2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2"/>
      <c r="B288" s="2"/>
      <c r="C288" s="2"/>
      <c r="D288" s="2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2"/>
      <c r="B289" s="2"/>
      <c r="C289" s="2"/>
      <c r="D289" s="2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2"/>
      <c r="B290" s="2"/>
      <c r="C290" s="2"/>
      <c r="D290" s="2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2"/>
      <c r="B291" s="2"/>
      <c r="C291" s="2"/>
      <c r="D291" s="2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2"/>
      <c r="B292" s="2"/>
      <c r="C292" s="2"/>
      <c r="D292" s="2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2"/>
      <c r="B293" s="2"/>
      <c r="C293" s="2"/>
      <c r="D293" s="2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2"/>
      <c r="B294" s="2"/>
      <c r="C294" s="2"/>
      <c r="D294" s="2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2"/>
      <c r="B295" s="2"/>
      <c r="C295" s="2"/>
      <c r="D295" s="2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2"/>
      <c r="B296" s="2"/>
      <c r="C296" s="2"/>
      <c r="D296" s="2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2"/>
      <c r="B297" s="2"/>
      <c r="C297" s="2"/>
      <c r="D297" s="2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2"/>
      <c r="B298" s="2"/>
      <c r="C298" s="2"/>
      <c r="D298" s="2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2"/>
      <c r="B299" s="2"/>
      <c r="C299" s="2"/>
      <c r="D299" s="2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2"/>
      <c r="B300" s="2"/>
      <c r="C300" s="2"/>
      <c r="D300" s="2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2"/>
      <c r="B301" s="2"/>
      <c r="C301" s="2"/>
      <c r="D301" s="2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2"/>
      <c r="B302" s="2"/>
      <c r="C302" s="2"/>
      <c r="D302" s="2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2"/>
      <c r="B303" s="2"/>
      <c r="C303" s="2"/>
      <c r="D303" s="2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2"/>
      <c r="B304" s="2"/>
      <c r="C304" s="2"/>
      <c r="D304" s="2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2"/>
      <c r="B305" s="2"/>
      <c r="C305" s="2"/>
      <c r="D305" s="2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2"/>
      <c r="B306" s="2"/>
      <c r="C306" s="2"/>
      <c r="D306" s="2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2"/>
      <c r="B307" s="2"/>
      <c r="C307" s="2"/>
      <c r="D307" s="2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2"/>
      <c r="B308" s="2"/>
      <c r="C308" s="2"/>
      <c r="D308" s="2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2"/>
      <c r="B309" s="2"/>
      <c r="C309" s="2"/>
      <c r="D309" s="2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2"/>
      <c r="B310" s="2"/>
      <c r="C310" s="2"/>
      <c r="D310" s="2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2"/>
      <c r="B311" s="2"/>
      <c r="C311" s="2"/>
      <c r="D311" s="2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2"/>
      <c r="B312" s="2"/>
      <c r="C312" s="2"/>
      <c r="D312" s="2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2"/>
      <c r="B313" s="2"/>
      <c r="C313" s="2"/>
      <c r="D313" s="2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2"/>
      <c r="B314" s="2"/>
      <c r="C314" s="2"/>
      <c r="D314" s="2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2"/>
      <c r="B315" s="2"/>
      <c r="C315" s="2"/>
      <c r="D315" s="2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2"/>
      <c r="B316" s="2"/>
      <c r="C316" s="2"/>
      <c r="D316" s="2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2"/>
      <c r="B317" s="2"/>
      <c r="C317" s="2"/>
      <c r="D317" s="2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2"/>
      <c r="B318" s="2"/>
      <c r="C318" s="2"/>
      <c r="D318" s="2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2"/>
      <c r="B319" s="2"/>
      <c r="C319" s="2"/>
      <c r="D319" s="2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2"/>
      <c r="B320" s="2"/>
      <c r="C320" s="2"/>
      <c r="D320" s="2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2"/>
      <c r="B321" s="2"/>
      <c r="C321" s="2"/>
      <c r="D321" s="2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2"/>
      <c r="B322" s="2"/>
      <c r="C322" s="2"/>
      <c r="D322" s="2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2"/>
      <c r="B323" s="2"/>
      <c r="C323" s="2"/>
      <c r="D323" s="2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2"/>
      <c r="B324" s="2"/>
      <c r="C324" s="2"/>
      <c r="D324" s="2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2"/>
      <c r="B325" s="2"/>
      <c r="C325" s="2"/>
      <c r="D325" s="2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2"/>
      <c r="B326" s="2"/>
      <c r="C326" s="2"/>
      <c r="D326" s="2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2"/>
      <c r="B327" s="2"/>
      <c r="C327" s="2"/>
      <c r="D327" s="2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2"/>
      <c r="B328" s="2"/>
      <c r="C328" s="2"/>
      <c r="D328" s="2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2"/>
      <c r="B329" s="2"/>
      <c r="C329" s="2"/>
      <c r="D329" s="2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2"/>
      <c r="B330" s="2"/>
      <c r="C330" s="2"/>
      <c r="D330" s="2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2"/>
      <c r="B331" s="2"/>
      <c r="C331" s="2"/>
      <c r="D331" s="2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2"/>
      <c r="B332" s="2"/>
      <c r="C332" s="2"/>
      <c r="D332" s="2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2"/>
      <c r="B333" s="2"/>
      <c r="C333" s="2"/>
      <c r="D333" s="2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2"/>
      <c r="B334" s="2"/>
      <c r="C334" s="2"/>
      <c r="D334" s="2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2"/>
      <c r="B335" s="2"/>
      <c r="C335" s="2"/>
      <c r="D335" s="2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2"/>
      <c r="B336" s="2"/>
      <c r="C336" s="2"/>
      <c r="D336" s="2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2"/>
      <c r="B337" s="2"/>
      <c r="C337" s="2"/>
      <c r="D337" s="2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2"/>
      <c r="B338" s="2"/>
      <c r="C338" s="2"/>
      <c r="D338" s="2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2"/>
      <c r="B339" s="2"/>
      <c r="C339" s="2"/>
      <c r="D339" s="2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2"/>
      <c r="B340" s="2"/>
      <c r="C340" s="2"/>
      <c r="D340" s="2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2"/>
      <c r="B341" s="2"/>
      <c r="C341" s="2"/>
      <c r="D341" s="2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2"/>
      <c r="B342" s="2"/>
      <c r="C342" s="2"/>
      <c r="D342" s="2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2"/>
      <c r="B343" s="2"/>
      <c r="C343" s="2"/>
      <c r="D343" s="2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2"/>
      <c r="B344" s="2"/>
      <c r="C344" s="2"/>
      <c r="D344" s="2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2"/>
      <c r="B345" s="2"/>
      <c r="C345" s="2"/>
      <c r="D345" s="2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2"/>
      <c r="B346" s="2"/>
      <c r="C346" s="2"/>
      <c r="D346" s="2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2"/>
      <c r="B347" s="2"/>
      <c r="C347" s="2"/>
      <c r="D347" s="2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2"/>
      <c r="B348" s="2"/>
      <c r="C348" s="2"/>
      <c r="D348" s="2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2"/>
      <c r="B349" s="2"/>
      <c r="C349" s="2"/>
      <c r="D349" s="2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2"/>
      <c r="B350" s="2"/>
      <c r="C350" s="2"/>
      <c r="D350" s="2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2"/>
      <c r="B351" s="2"/>
      <c r="C351" s="2"/>
      <c r="D351" s="2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2"/>
      <c r="B352" s="2"/>
      <c r="C352" s="2"/>
      <c r="D352" s="2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2"/>
      <c r="B353" s="2"/>
      <c r="C353" s="2"/>
      <c r="D353" s="2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2"/>
      <c r="B354" s="2"/>
      <c r="C354" s="2"/>
      <c r="D354" s="2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2"/>
      <c r="B355" s="2"/>
      <c r="C355" s="2"/>
      <c r="D355" s="2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2"/>
      <c r="B356" s="2"/>
      <c r="C356" s="2"/>
      <c r="D356" s="2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2"/>
      <c r="B357" s="2"/>
      <c r="C357" s="2"/>
      <c r="D357" s="2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2"/>
      <c r="B358" s="2"/>
      <c r="C358" s="2"/>
      <c r="D358" s="2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2"/>
      <c r="B359" s="2"/>
      <c r="C359" s="2"/>
      <c r="D359" s="2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2"/>
      <c r="B360" s="2"/>
      <c r="C360" s="2"/>
      <c r="D360" s="2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2"/>
      <c r="B361" s="2"/>
      <c r="C361" s="2"/>
      <c r="D361" s="2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2"/>
      <c r="B362" s="2"/>
      <c r="C362" s="2"/>
      <c r="D362" s="2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2"/>
      <c r="B363" s="2"/>
      <c r="C363" s="2"/>
      <c r="D363" s="2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2"/>
      <c r="B364" s="2"/>
      <c r="C364" s="2"/>
      <c r="D364" s="2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2"/>
      <c r="B365" s="2"/>
      <c r="C365" s="2"/>
      <c r="D365" s="2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2"/>
      <c r="B366" s="2"/>
      <c r="C366" s="2"/>
      <c r="D366" s="2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2"/>
      <c r="B367" s="2"/>
      <c r="C367" s="2"/>
      <c r="D367" s="2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2"/>
      <c r="B368" s="2"/>
      <c r="C368" s="2"/>
      <c r="D368" s="2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2"/>
      <c r="B369" s="2"/>
      <c r="C369" s="2"/>
      <c r="D369" s="2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2"/>
      <c r="B370" s="2"/>
      <c r="C370" s="2"/>
      <c r="D370" s="2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2"/>
      <c r="B371" s="2"/>
      <c r="C371" s="2"/>
      <c r="D371" s="2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2"/>
      <c r="B372" s="2"/>
      <c r="C372" s="2"/>
      <c r="D372" s="2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2"/>
      <c r="B373" s="2"/>
      <c r="C373" s="2"/>
      <c r="D373" s="2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2"/>
      <c r="B374" s="2"/>
      <c r="C374" s="2"/>
      <c r="D374" s="2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2"/>
      <c r="B375" s="2"/>
      <c r="C375" s="2"/>
      <c r="D375" s="2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2"/>
      <c r="B376" s="2"/>
      <c r="C376" s="2"/>
      <c r="D376" s="2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2"/>
      <c r="B377" s="2"/>
      <c r="C377" s="2"/>
      <c r="D377" s="2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2"/>
      <c r="B378" s="2"/>
      <c r="C378" s="2"/>
      <c r="D378" s="2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2"/>
      <c r="B379" s="2"/>
      <c r="C379" s="2"/>
      <c r="D379" s="2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2"/>
      <c r="B380" s="2"/>
      <c r="C380" s="2"/>
      <c r="D380" s="2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2"/>
      <c r="B381" s="2"/>
      <c r="C381" s="2"/>
      <c r="D381" s="2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2"/>
      <c r="B382" s="2"/>
      <c r="C382" s="2"/>
      <c r="D382" s="2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2"/>
      <c r="B383" s="2"/>
      <c r="C383" s="2"/>
      <c r="D383" s="2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2"/>
      <c r="B384" s="2"/>
      <c r="C384" s="2"/>
      <c r="D384" s="2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2"/>
      <c r="B385" s="2"/>
      <c r="C385" s="2"/>
      <c r="D385" s="2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2"/>
      <c r="B386" s="2"/>
      <c r="C386" s="2"/>
      <c r="D386" s="2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2"/>
      <c r="B387" s="2"/>
      <c r="C387" s="2"/>
      <c r="D387" s="2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2"/>
      <c r="B388" s="2"/>
      <c r="C388" s="2"/>
      <c r="D388" s="2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2"/>
      <c r="B389" s="2"/>
      <c r="C389" s="2"/>
      <c r="D389" s="2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2"/>
      <c r="B390" s="2"/>
      <c r="C390" s="2"/>
      <c r="D390" s="2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2"/>
      <c r="B391" s="2"/>
      <c r="C391" s="2"/>
      <c r="D391" s="2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2"/>
      <c r="B392" s="2"/>
      <c r="C392" s="2"/>
      <c r="D392" s="2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2"/>
      <c r="B393" s="2"/>
      <c r="C393" s="2"/>
      <c r="D393" s="2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2"/>
      <c r="B394" s="2"/>
      <c r="C394" s="2"/>
      <c r="D394" s="2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2"/>
      <c r="B395" s="2"/>
      <c r="C395" s="2"/>
      <c r="D395" s="2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2"/>
      <c r="B396" s="2"/>
      <c r="C396" s="2"/>
      <c r="D396" s="2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2"/>
      <c r="B397" s="2"/>
      <c r="C397" s="2"/>
      <c r="D397" s="2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2"/>
      <c r="B398" s="2"/>
      <c r="C398" s="2"/>
      <c r="D398" s="2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2"/>
      <c r="B399" s="2"/>
      <c r="C399" s="2"/>
      <c r="D399" s="2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2"/>
      <c r="B400" s="2"/>
      <c r="C400" s="2"/>
      <c r="D400" s="2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2"/>
      <c r="B401" s="2"/>
      <c r="C401" s="2"/>
      <c r="D401" s="2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2"/>
      <c r="B402" s="2"/>
      <c r="C402" s="2"/>
      <c r="D402" s="2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2"/>
      <c r="B403" s="2"/>
      <c r="C403" s="2"/>
      <c r="D403" s="2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2"/>
      <c r="B404" s="2"/>
      <c r="C404" s="2"/>
      <c r="D404" s="2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2"/>
      <c r="B405" s="2"/>
      <c r="C405" s="2"/>
      <c r="D405" s="2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2"/>
      <c r="B406" s="2"/>
      <c r="C406" s="2"/>
      <c r="D406" s="2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2"/>
      <c r="B407" s="2"/>
      <c r="C407" s="2"/>
      <c r="D407" s="2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2"/>
      <c r="B408" s="2"/>
      <c r="C408" s="2"/>
      <c r="D408" s="2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2"/>
      <c r="B409" s="2"/>
      <c r="C409" s="2"/>
      <c r="D409" s="2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2"/>
      <c r="B410" s="2"/>
      <c r="C410" s="2"/>
      <c r="D410" s="2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2"/>
      <c r="B411" s="2"/>
      <c r="C411" s="2"/>
      <c r="D411" s="2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2"/>
      <c r="B412" s="2"/>
      <c r="C412" s="2"/>
      <c r="D412" s="2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2"/>
      <c r="B413" s="2"/>
      <c r="C413" s="2"/>
      <c r="D413" s="2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2"/>
      <c r="B414" s="2"/>
      <c r="C414" s="2"/>
      <c r="D414" s="2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2"/>
      <c r="B415" s="2"/>
      <c r="C415" s="2"/>
      <c r="D415" s="2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2"/>
      <c r="B416" s="2"/>
      <c r="C416" s="2"/>
      <c r="D416" s="2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2"/>
      <c r="B417" s="2"/>
      <c r="C417" s="2"/>
      <c r="D417" s="2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2"/>
      <c r="B418" s="2"/>
      <c r="C418" s="2"/>
      <c r="D418" s="2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2"/>
      <c r="B419" s="2"/>
      <c r="C419" s="2"/>
      <c r="D419" s="2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2"/>
      <c r="B420" s="2"/>
      <c r="C420" s="2"/>
      <c r="D420" s="2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2"/>
      <c r="B421" s="2"/>
      <c r="C421" s="2"/>
      <c r="D421" s="2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2"/>
      <c r="B422" s="2"/>
      <c r="C422" s="2"/>
      <c r="D422" s="2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2"/>
      <c r="B423" s="2"/>
      <c r="C423" s="2"/>
      <c r="D423" s="2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2"/>
      <c r="B424" s="2"/>
      <c r="C424" s="2"/>
      <c r="D424" s="2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2"/>
      <c r="B425" s="2"/>
      <c r="C425" s="2"/>
      <c r="D425" s="2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2"/>
      <c r="B426" s="2"/>
      <c r="C426" s="2"/>
      <c r="D426" s="2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2"/>
      <c r="B427" s="2"/>
      <c r="C427" s="2"/>
      <c r="D427" s="2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2"/>
      <c r="B428" s="2"/>
      <c r="C428" s="2"/>
      <c r="D428" s="2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2"/>
      <c r="B429" s="2"/>
      <c r="C429" s="2"/>
      <c r="D429" s="2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2"/>
      <c r="B430" s="2"/>
      <c r="C430" s="2"/>
      <c r="D430" s="2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2"/>
      <c r="B431" s="2"/>
      <c r="C431" s="2"/>
      <c r="D431" s="2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2"/>
      <c r="B432" s="2"/>
      <c r="C432" s="2"/>
      <c r="D432" s="2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2"/>
      <c r="B433" s="2"/>
      <c r="C433" s="2"/>
      <c r="D433" s="2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2"/>
      <c r="B434" s="2"/>
      <c r="C434" s="2"/>
      <c r="D434" s="2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2"/>
      <c r="B435" s="2"/>
      <c r="C435" s="2"/>
      <c r="D435" s="2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2"/>
      <c r="B436" s="2"/>
      <c r="C436" s="2"/>
      <c r="D436" s="2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2"/>
      <c r="B437" s="2"/>
      <c r="C437" s="2"/>
      <c r="D437" s="2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2"/>
      <c r="B438" s="2"/>
      <c r="C438" s="2"/>
      <c r="D438" s="2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2"/>
      <c r="B439" s="2"/>
      <c r="C439" s="2"/>
      <c r="D439" s="2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2"/>
      <c r="B440" s="2"/>
      <c r="C440" s="2"/>
      <c r="D440" s="2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2"/>
      <c r="B441" s="2"/>
      <c r="C441" s="2"/>
      <c r="D441" s="2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2"/>
      <c r="B442" s="2"/>
      <c r="C442" s="2"/>
      <c r="D442" s="2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2"/>
      <c r="B443" s="2"/>
      <c r="C443" s="2"/>
      <c r="D443" s="2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2"/>
      <c r="B444" s="2"/>
      <c r="C444" s="2"/>
      <c r="D444" s="2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2"/>
      <c r="B445" s="2"/>
      <c r="C445" s="2"/>
      <c r="D445" s="2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2"/>
      <c r="B446" s="2"/>
      <c r="C446" s="2"/>
      <c r="D446" s="2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2"/>
      <c r="B447" s="2"/>
      <c r="C447" s="2"/>
      <c r="D447" s="2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2"/>
      <c r="B448" s="2"/>
      <c r="C448" s="2"/>
      <c r="D448" s="2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2"/>
      <c r="B449" s="2"/>
      <c r="C449" s="2"/>
      <c r="D449" s="2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2"/>
      <c r="B450" s="2"/>
      <c r="C450" s="2"/>
      <c r="D450" s="2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2"/>
      <c r="B451" s="2"/>
      <c r="C451" s="2"/>
      <c r="D451" s="2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2"/>
      <c r="B452" s="2"/>
      <c r="C452" s="2"/>
      <c r="D452" s="2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2"/>
      <c r="B453" s="2"/>
      <c r="C453" s="2"/>
      <c r="D453" s="2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2"/>
      <c r="B454" s="2"/>
      <c r="C454" s="2"/>
      <c r="D454" s="2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2"/>
      <c r="B455" s="2"/>
      <c r="C455" s="2"/>
      <c r="D455" s="2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2"/>
      <c r="B456" s="2"/>
      <c r="C456" s="2"/>
      <c r="D456" s="2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2"/>
      <c r="B457" s="2"/>
      <c r="C457" s="2"/>
      <c r="D457" s="2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2"/>
      <c r="B458" s="2"/>
      <c r="C458" s="2"/>
      <c r="D458" s="2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2"/>
      <c r="B459" s="2"/>
      <c r="C459" s="2"/>
      <c r="D459" s="2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2"/>
      <c r="B460" s="2"/>
      <c r="C460" s="2"/>
      <c r="D460" s="2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2"/>
      <c r="B461" s="2"/>
      <c r="C461" s="2"/>
      <c r="D461" s="2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2"/>
      <c r="B462" s="2"/>
      <c r="C462" s="2"/>
      <c r="D462" s="2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2"/>
      <c r="B463" s="2"/>
      <c r="C463" s="2"/>
      <c r="D463" s="2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2"/>
      <c r="B464" s="2"/>
      <c r="C464" s="2"/>
      <c r="D464" s="2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2"/>
      <c r="B465" s="2"/>
      <c r="C465" s="2"/>
      <c r="D465" s="2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2"/>
      <c r="B466" s="2"/>
      <c r="C466" s="2"/>
      <c r="D466" s="2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2"/>
      <c r="B467" s="2"/>
      <c r="C467" s="2"/>
      <c r="D467" s="2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2"/>
      <c r="B468" s="2"/>
      <c r="C468" s="2"/>
      <c r="D468" s="2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2"/>
      <c r="B469" s="2"/>
      <c r="C469" s="2"/>
      <c r="D469" s="2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2"/>
      <c r="B470" s="2"/>
      <c r="C470" s="2"/>
      <c r="D470" s="2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2"/>
      <c r="B471" s="2"/>
      <c r="C471" s="2"/>
      <c r="D471" s="2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2"/>
      <c r="B472" s="2"/>
      <c r="C472" s="2"/>
      <c r="D472" s="2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2"/>
      <c r="B473" s="2"/>
      <c r="C473" s="2"/>
      <c r="D473" s="2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2"/>
      <c r="B474" s="2"/>
      <c r="C474" s="2"/>
      <c r="D474" s="2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2"/>
      <c r="B475" s="2"/>
      <c r="C475" s="2"/>
      <c r="D475" s="2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2"/>
      <c r="B476" s="2"/>
      <c r="C476" s="2"/>
      <c r="D476" s="2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2"/>
      <c r="B477" s="2"/>
      <c r="C477" s="2"/>
      <c r="D477" s="2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2"/>
      <c r="B478" s="2"/>
      <c r="C478" s="2"/>
      <c r="D478" s="2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2"/>
      <c r="B479" s="2"/>
      <c r="C479" s="2"/>
      <c r="D479" s="2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2"/>
      <c r="B480" s="2"/>
      <c r="C480" s="2"/>
      <c r="D480" s="2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2"/>
      <c r="B481" s="2"/>
      <c r="C481" s="2"/>
      <c r="D481" s="2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2"/>
      <c r="B482" s="2"/>
      <c r="C482" s="2"/>
      <c r="D482" s="2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2"/>
      <c r="B483" s="2"/>
      <c r="C483" s="2"/>
      <c r="D483" s="2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2"/>
      <c r="B484" s="2"/>
      <c r="C484" s="2"/>
      <c r="D484" s="2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2"/>
      <c r="B485" s="2"/>
      <c r="C485" s="2"/>
      <c r="D485" s="2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2"/>
      <c r="B486" s="2"/>
      <c r="C486" s="2"/>
      <c r="D486" s="2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2"/>
      <c r="B487" s="2"/>
      <c r="C487" s="2"/>
      <c r="D487" s="2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2"/>
      <c r="B488" s="2"/>
      <c r="C488" s="2"/>
      <c r="D488" s="2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2"/>
      <c r="B489" s="2"/>
      <c r="C489" s="2"/>
      <c r="D489" s="2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2"/>
      <c r="B490" s="2"/>
      <c r="C490" s="2"/>
      <c r="D490" s="2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2"/>
      <c r="B491" s="2"/>
      <c r="C491" s="2"/>
      <c r="D491" s="2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2"/>
      <c r="B492" s="2"/>
      <c r="C492" s="2"/>
      <c r="D492" s="2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2"/>
      <c r="B493" s="2"/>
      <c r="C493" s="2"/>
      <c r="D493" s="2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2"/>
      <c r="B494" s="2"/>
      <c r="C494" s="2"/>
      <c r="D494" s="2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2"/>
      <c r="B495" s="2"/>
      <c r="C495" s="2"/>
      <c r="D495" s="2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2"/>
      <c r="B496" s="2"/>
      <c r="C496" s="2"/>
      <c r="D496" s="2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2"/>
      <c r="B497" s="2"/>
      <c r="C497" s="2"/>
      <c r="D497" s="2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2"/>
      <c r="B498" s="2"/>
      <c r="C498" s="2"/>
      <c r="D498" s="2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2"/>
      <c r="B499" s="2"/>
      <c r="C499" s="2"/>
      <c r="D499" s="2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2"/>
      <c r="B500" s="2"/>
      <c r="C500" s="2"/>
      <c r="D500" s="2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2"/>
      <c r="B501" s="2"/>
      <c r="C501" s="2"/>
      <c r="D501" s="2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2"/>
      <c r="B502" s="2"/>
      <c r="C502" s="2"/>
      <c r="D502" s="2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2"/>
      <c r="B503" s="2"/>
      <c r="C503" s="2"/>
      <c r="D503" s="2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2"/>
      <c r="B504" s="2"/>
      <c r="C504" s="2"/>
      <c r="D504" s="2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2"/>
      <c r="B505" s="2"/>
      <c r="C505" s="2"/>
      <c r="D505" s="2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2"/>
      <c r="B506" s="2"/>
      <c r="C506" s="2"/>
      <c r="D506" s="2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2"/>
      <c r="B507" s="2"/>
      <c r="C507" s="2"/>
      <c r="D507" s="2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2"/>
      <c r="B508" s="2"/>
      <c r="C508" s="2"/>
      <c r="D508" s="2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2"/>
      <c r="B509" s="2"/>
      <c r="C509" s="2"/>
      <c r="D509" s="2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2"/>
      <c r="B510" s="2"/>
      <c r="C510" s="2"/>
      <c r="D510" s="2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2"/>
      <c r="B511" s="2"/>
      <c r="C511" s="2"/>
      <c r="D511" s="2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2"/>
      <c r="B512" s="2"/>
      <c r="C512" s="2"/>
      <c r="D512" s="2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2"/>
      <c r="B513" s="2"/>
      <c r="C513" s="2"/>
      <c r="D513" s="2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2"/>
      <c r="B514" s="2"/>
      <c r="C514" s="2"/>
      <c r="D514" s="2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2"/>
      <c r="B515" s="2"/>
      <c r="C515" s="2"/>
      <c r="D515" s="2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2"/>
      <c r="B516" s="2"/>
      <c r="C516" s="2"/>
      <c r="D516" s="2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2"/>
      <c r="B517" s="2"/>
      <c r="C517" s="2"/>
      <c r="D517" s="2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2"/>
      <c r="B518" s="2"/>
      <c r="C518" s="2"/>
      <c r="D518" s="2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2"/>
      <c r="B519" s="2"/>
      <c r="C519" s="2"/>
      <c r="D519" s="2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2"/>
      <c r="B520" s="2"/>
      <c r="C520" s="2"/>
      <c r="D520" s="2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2"/>
      <c r="B521" s="2"/>
      <c r="C521" s="2"/>
      <c r="D521" s="2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2"/>
      <c r="B522" s="2"/>
      <c r="C522" s="2"/>
      <c r="D522" s="2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2"/>
      <c r="B523" s="2"/>
      <c r="C523" s="2"/>
      <c r="D523" s="2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2"/>
      <c r="B524" s="2"/>
      <c r="C524" s="2"/>
      <c r="D524" s="2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2"/>
      <c r="B525" s="2"/>
      <c r="C525" s="2"/>
      <c r="D525" s="2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2"/>
      <c r="B526" s="2"/>
      <c r="C526" s="2"/>
      <c r="D526" s="2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2"/>
      <c r="B527" s="2"/>
      <c r="C527" s="2"/>
      <c r="D527" s="2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2"/>
      <c r="B528" s="2"/>
      <c r="C528" s="2"/>
      <c r="D528" s="2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2"/>
      <c r="B529" s="2"/>
      <c r="C529" s="2"/>
      <c r="D529" s="2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2"/>
      <c r="B530" s="2"/>
      <c r="C530" s="2"/>
      <c r="D530" s="2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2"/>
      <c r="B531" s="2"/>
      <c r="C531" s="2"/>
      <c r="D531" s="2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2"/>
      <c r="B532" s="2"/>
      <c r="C532" s="2"/>
      <c r="D532" s="2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2"/>
      <c r="B533" s="2"/>
      <c r="C533" s="2"/>
      <c r="D533" s="2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2"/>
      <c r="B534" s="2"/>
      <c r="C534" s="2"/>
      <c r="D534" s="2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2"/>
      <c r="B535" s="2"/>
      <c r="C535" s="2"/>
      <c r="D535" s="2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2"/>
      <c r="B536" s="2"/>
      <c r="C536" s="2"/>
      <c r="D536" s="2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2"/>
      <c r="B537" s="2"/>
      <c r="C537" s="2"/>
      <c r="D537" s="2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2"/>
      <c r="B538" s="2"/>
      <c r="C538" s="2"/>
      <c r="D538" s="2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2"/>
      <c r="B539" s="2"/>
      <c r="C539" s="2"/>
      <c r="D539" s="2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2"/>
      <c r="B540" s="2"/>
      <c r="C540" s="2"/>
      <c r="D540" s="2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2"/>
      <c r="B541" s="2"/>
      <c r="C541" s="2"/>
      <c r="D541" s="2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2"/>
      <c r="B542" s="2"/>
      <c r="C542" s="2"/>
      <c r="D542" s="2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2"/>
      <c r="B543" s="2"/>
      <c r="C543" s="2"/>
      <c r="D543" s="2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2"/>
      <c r="B544" s="2"/>
      <c r="C544" s="2"/>
      <c r="D544" s="2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2"/>
      <c r="B545" s="2"/>
      <c r="C545" s="2"/>
      <c r="D545" s="2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2"/>
      <c r="B546" s="2"/>
      <c r="C546" s="2"/>
      <c r="D546" s="2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2"/>
      <c r="B547" s="2"/>
      <c r="C547" s="2"/>
      <c r="D547" s="2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2"/>
      <c r="B548" s="2"/>
      <c r="C548" s="2"/>
      <c r="D548" s="2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2"/>
      <c r="B549" s="2"/>
      <c r="C549" s="2"/>
      <c r="D549" s="2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2"/>
      <c r="B550" s="2"/>
      <c r="C550" s="2"/>
      <c r="D550" s="2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2"/>
      <c r="B551" s="2"/>
      <c r="C551" s="2"/>
      <c r="D551" s="2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2"/>
      <c r="B552" s="2"/>
      <c r="C552" s="2"/>
      <c r="D552" s="2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2"/>
      <c r="B553" s="2"/>
      <c r="C553" s="2"/>
      <c r="D553" s="2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2"/>
      <c r="B554" s="2"/>
      <c r="C554" s="2"/>
      <c r="D554" s="2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2"/>
      <c r="B555" s="2"/>
      <c r="C555" s="2"/>
      <c r="D555" s="2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2"/>
      <c r="B556" s="2"/>
      <c r="C556" s="2"/>
      <c r="D556" s="2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2"/>
      <c r="B557" s="2"/>
      <c r="C557" s="2"/>
      <c r="D557" s="2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2"/>
      <c r="B558" s="2"/>
      <c r="C558" s="2"/>
      <c r="D558" s="2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2"/>
      <c r="B559" s="2"/>
      <c r="C559" s="2"/>
      <c r="D559" s="2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2"/>
      <c r="B560" s="2"/>
      <c r="C560" s="2"/>
      <c r="D560" s="2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2"/>
      <c r="B561" s="2"/>
      <c r="C561" s="2"/>
      <c r="D561" s="2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2"/>
      <c r="B562" s="2"/>
      <c r="C562" s="2"/>
      <c r="D562" s="2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2"/>
      <c r="B563" s="2"/>
      <c r="C563" s="2"/>
      <c r="D563" s="2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2"/>
      <c r="B564" s="2"/>
      <c r="C564" s="2"/>
      <c r="D564" s="2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2"/>
      <c r="B565" s="2"/>
      <c r="C565" s="2"/>
      <c r="D565" s="2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2"/>
      <c r="B566" s="2"/>
      <c r="C566" s="2"/>
      <c r="D566" s="2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2"/>
      <c r="B567" s="2"/>
      <c r="C567" s="2"/>
      <c r="D567" s="2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2"/>
      <c r="B568" s="2"/>
      <c r="C568" s="2"/>
      <c r="D568" s="2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2"/>
      <c r="B569" s="2"/>
      <c r="C569" s="2"/>
      <c r="D569" s="2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2"/>
      <c r="B570" s="2"/>
      <c r="C570" s="2"/>
      <c r="D570" s="2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2"/>
      <c r="B571" s="2"/>
      <c r="C571" s="2"/>
      <c r="D571" s="2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2"/>
      <c r="B572" s="2"/>
      <c r="C572" s="2"/>
      <c r="D572" s="2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2"/>
      <c r="B573" s="2"/>
      <c r="C573" s="2"/>
      <c r="D573" s="2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2"/>
      <c r="B574" s="2"/>
      <c r="C574" s="2"/>
      <c r="D574" s="2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2"/>
      <c r="B575" s="2"/>
      <c r="C575" s="2"/>
      <c r="D575" s="2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2"/>
      <c r="B576" s="2"/>
      <c r="C576" s="2"/>
      <c r="D576" s="2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2"/>
      <c r="B577" s="2"/>
      <c r="C577" s="2"/>
      <c r="D577" s="2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2"/>
      <c r="B578" s="2"/>
      <c r="C578" s="2"/>
      <c r="D578" s="2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2"/>
      <c r="B579" s="2"/>
      <c r="C579" s="2"/>
      <c r="D579" s="2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2"/>
      <c r="B580" s="2"/>
      <c r="C580" s="2"/>
      <c r="D580" s="2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2"/>
      <c r="B581" s="2"/>
      <c r="C581" s="2"/>
      <c r="D581" s="2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2"/>
      <c r="B582" s="2"/>
      <c r="C582" s="2"/>
      <c r="D582" s="2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2"/>
      <c r="B583" s="2"/>
      <c r="C583" s="2"/>
      <c r="D583" s="2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2"/>
      <c r="B584" s="2"/>
      <c r="C584" s="2"/>
      <c r="D584" s="2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2"/>
      <c r="B585" s="2"/>
      <c r="C585" s="2"/>
      <c r="D585" s="2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2"/>
      <c r="B586" s="2"/>
      <c r="C586" s="2"/>
      <c r="D586" s="2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2"/>
      <c r="B587" s="2"/>
      <c r="C587" s="2"/>
      <c r="D587" s="2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2"/>
      <c r="B588" s="2"/>
      <c r="C588" s="2"/>
      <c r="D588" s="2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2"/>
      <c r="B589" s="2"/>
      <c r="C589" s="2"/>
      <c r="D589" s="2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2"/>
      <c r="B590" s="2"/>
      <c r="C590" s="2"/>
      <c r="D590" s="2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2"/>
      <c r="B591" s="2"/>
      <c r="C591" s="2"/>
      <c r="D591" s="2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2"/>
      <c r="B592" s="2"/>
      <c r="C592" s="2"/>
      <c r="D592" s="2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2"/>
      <c r="B593" s="2"/>
      <c r="C593" s="2"/>
      <c r="D593" s="2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2"/>
      <c r="B594" s="2"/>
      <c r="C594" s="2"/>
      <c r="D594" s="2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2"/>
      <c r="B595" s="2"/>
      <c r="C595" s="2"/>
      <c r="D595" s="2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2"/>
      <c r="B596" s="2"/>
      <c r="C596" s="2"/>
      <c r="D596" s="2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2"/>
      <c r="B597" s="2"/>
      <c r="C597" s="2"/>
      <c r="D597" s="2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2"/>
      <c r="B598" s="2"/>
      <c r="C598" s="2"/>
      <c r="D598" s="2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2"/>
      <c r="B599" s="2"/>
      <c r="C599" s="2"/>
      <c r="D599" s="2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2"/>
      <c r="B600" s="2"/>
      <c r="C600" s="2"/>
      <c r="D600" s="2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2"/>
      <c r="B601" s="2"/>
      <c r="C601" s="2"/>
      <c r="D601" s="2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2"/>
      <c r="B602" s="2"/>
      <c r="C602" s="2"/>
      <c r="D602" s="2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2"/>
      <c r="B603" s="2"/>
      <c r="C603" s="2"/>
      <c r="D603" s="2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2"/>
      <c r="B604" s="2"/>
      <c r="C604" s="2"/>
      <c r="D604" s="2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2"/>
      <c r="B605" s="2"/>
      <c r="C605" s="2"/>
      <c r="D605" s="2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2"/>
      <c r="B606" s="2"/>
      <c r="C606" s="2"/>
      <c r="D606" s="2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2"/>
      <c r="B607" s="2"/>
      <c r="C607" s="2"/>
      <c r="D607" s="2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2"/>
      <c r="B608" s="2"/>
      <c r="C608" s="2"/>
      <c r="D608" s="2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2"/>
      <c r="B609" s="2"/>
      <c r="C609" s="2"/>
      <c r="D609" s="2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2"/>
      <c r="B610" s="2"/>
      <c r="C610" s="2"/>
      <c r="D610" s="2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2"/>
      <c r="B611" s="2"/>
      <c r="C611" s="2"/>
      <c r="D611" s="2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2"/>
      <c r="B612" s="2"/>
      <c r="C612" s="2"/>
      <c r="D612" s="2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2"/>
      <c r="B613" s="2"/>
      <c r="C613" s="2"/>
      <c r="D613" s="2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2"/>
      <c r="B614" s="2"/>
      <c r="C614" s="2"/>
      <c r="D614" s="2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2"/>
      <c r="B615" s="2"/>
      <c r="C615" s="2"/>
      <c r="D615" s="2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2"/>
      <c r="B616" s="2"/>
      <c r="C616" s="2"/>
      <c r="D616" s="2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2"/>
      <c r="B617" s="2"/>
      <c r="C617" s="2"/>
      <c r="D617" s="2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2"/>
      <c r="B618" s="2"/>
      <c r="C618" s="2"/>
      <c r="D618" s="2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2"/>
      <c r="B619" s="2"/>
      <c r="C619" s="2"/>
      <c r="D619" s="2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2"/>
      <c r="B620" s="2"/>
      <c r="C620" s="2"/>
      <c r="D620" s="2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2"/>
      <c r="B621" s="2"/>
      <c r="C621" s="2"/>
      <c r="D621" s="2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2"/>
      <c r="B622" s="2"/>
      <c r="C622" s="2"/>
      <c r="D622" s="2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2"/>
      <c r="B623" s="2"/>
      <c r="C623" s="2"/>
      <c r="D623" s="2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2"/>
      <c r="B624" s="2"/>
      <c r="C624" s="2"/>
      <c r="D624" s="2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2"/>
      <c r="B625" s="2"/>
      <c r="C625" s="2"/>
      <c r="D625" s="2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2"/>
      <c r="B626" s="2"/>
      <c r="C626" s="2"/>
      <c r="D626" s="2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2"/>
      <c r="B627" s="2"/>
      <c r="C627" s="2"/>
      <c r="D627" s="2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2"/>
      <c r="B628" s="2"/>
      <c r="C628" s="2"/>
      <c r="D628" s="2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2"/>
      <c r="B629" s="2"/>
      <c r="C629" s="2"/>
      <c r="D629" s="2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2"/>
      <c r="B630" s="2"/>
      <c r="C630" s="2"/>
      <c r="D630" s="2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2"/>
      <c r="B631" s="2"/>
      <c r="C631" s="2"/>
      <c r="D631" s="2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2"/>
      <c r="B632" s="2"/>
      <c r="C632" s="2"/>
      <c r="D632" s="2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2"/>
      <c r="B633" s="2"/>
      <c r="C633" s="2"/>
      <c r="D633" s="2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2"/>
      <c r="B634" s="2"/>
      <c r="C634" s="2"/>
      <c r="D634" s="2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2"/>
      <c r="B635" s="2"/>
      <c r="C635" s="2"/>
      <c r="D635" s="2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2"/>
      <c r="B636" s="2"/>
      <c r="C636" s="2"/>
      <c r="D636" s="2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2"/>
      <c r="B637" s="2"/>
      <c r="C637" s="2"/>
      <c r="D637" s="2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2"/>
      <c r="B638" s="2"/>
      <c r="C638" s="2"/>
      <c r="D638" s="2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2"/>
      <c r="B639" s="2"/>
      <c r="C639" s="2"/>
      <c r="D639" s="2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2"/>
      <c r="B640" s="2"/>
      <c r="C640" s="2"/>
      <c r="D640" s="2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2"/>
      <c r="B641" s="2"/>
      <c r="C641" s="2"/>
      <c r="D641" s="2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2"/>
      <c r="B642" s="2"/>
      <c r="C642" s="2"/>
      <c r="D642" s="2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2"/>
      <c r="B643" s="2"/>
      <c r="C643" s="2"/>
      <c r="D643" s="2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2"/>
      <c r="B644" s="2"/>
      <c r="C644" s="2"/>
      <c r="D644" s="2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2"/>
      <c r="B645" s="2"/>
      <c r="C645" s="2"/>
      <c r="D645" s="2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2"/>
      <c r="B646" s="2"/>
      <c r="C646" s="2"/>
      <c r="D646" s="2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2"/>
      <c r="B647" s="2"/>
      <c r="C647" s="2"/>
      <c r="D647" s="2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2"/>
      <c r="B648" s="2"/>
      <c r="C648" s="2"/>
      <c r="D648" s="2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2"/>
      <c r="B649" s="2"/>
      <c r="C649" s="2"/>
      <c r="D649" s="2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2"/>
      <c r="B650" s="2"/>
      <c r="C650" s="2"/>
      <c r="D650" s="2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2"/>
      <c r="B651" s="2"/>
      <c r="C651" s="2"/>
      <c r="D651" s="2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2"/>
      <c r="B652" s="2"/>
      <c r="C652" s="2"/>
      <c r="D652" s="2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2"/>
      <c r="B653" s="2"/>
      <c r="C653" s="2"/>
      <c r="D653" s="2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2"/>
      <c r="B654" s="2"/>
      <c r="C654" s="2"/>
      <c r="D654" s="2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2"/>
      <c r="B655" s="2"/>
      <c r="C655" s="2"/>
      <c r="D655" s="2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2"/>
      <c r="B656" s="2"/>
      <c r="C656" s="2"/>
      <c r="D656" s="2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2"/>
      <c r="B657" s="2"/>
      <c r="C657" s="2"/>
      <c r="D657" s="2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2"/>
      <c r="B658" s="2"/>
      <c r="C658" s="2"/>
      <c r="D658" s="2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2"/>
      <c r="B659" s="2"/>
      <c r="C659" s="2"/>
      <c r="D659" s="2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2"/>
      <c r="B660" s="2"/>
      <c r="C660" s="2"/>
      <c r="D660" s="2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2"/>
      <c r="B661" s="2"/>
      <c r="C661" s="2"/>
      <c r="D661" s="2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2"/>
      <c r="B662" s="2"/>
      <c r="C662" s="2"/>
      <c r="D662" s="2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2"/>
      <c r="B663" s="2"/>
      <c r="C663" s="2"/>
      <c r="D663" s="2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2"/>
      <c r="B664" s="2"/>
      <c r="C664" s="2"/>
      <c r="D664" s="2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2"/>
      <c r="B665" s="2"/>
      <c r="C665" s="2"/>
      <c r="D665" s="2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2"/>
      <c r="B666" s="2"/>
      <c r="C666" s="2"/>
      <c r="D666" s="2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2"/>
      <c r="B667" s="2"/>
      <c r="C667" s="2"/>
      <c r="D667" s="2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2"/>
      <c r="B668" s="2"/>
      <c r="C668" s="2"/>
      <c r="D668" s="2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2"/>
      <c r="B669" s="2"/>
      <c r="C669" s="2"/>
      <c r="D669" s="2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2"/>
      <c r="B670" s="2"/>
      <c r="C670" s="2"/>
      <c r="D670" s="2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2"/>
      <c r="B671" s="2"/>
      <c r="C671" s="2"/>
      <c r="D671" s="2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2"/>
      <c r="B672" s="2"/>
      <c r="C672" s="2"/>
      <c r="D672" s="2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2"/>
      <c r="B673" s="2"/>
      <c r="C673" s="2"/>
      <c r="D673" s="2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2"/>
      <c r="B674" s="2"/>
      <c r="C674" s="2"/>
      <c r="D674" s="2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2"/>
      <c r="B675" s="2"/>
      <c r="C675" s="2"/>
      <c r="D675" s="2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2"/>
      <c r="B676" s="2"/>
      <c r="C676" s="2"/>
      <c r="D676" s="2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2"/>
      <c r="B677" s="2"/>
      <c r="C677" s="2"/>
      <c r="D677" s="2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2"/>
      <c r="B678" s="2"/>
      <c r="C678" s="2"/>
      <c r="D678" s="2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2"/>
      <c r="B679" s="2"/>
      <c r="C679" s="2"/>
      <c r="D679" s="2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2"/>
      <c r="B680" s="2"/>
      <c r="C680" s="2"/>
      <c r="D680" s="2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2"/>
      <c r="B681" s="2"/>
      <c r="C681" s="2"/>
      <c r="D681" s="2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2"/>
      <c r="B682" s="2"/>
      <c r="C682" s="2"/>
      <c r="D682" s="2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2"/>
      <c r="B683" s="2"/>
      <c r="C683" s="2"/>
      <c r="D683" s="2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2"/>
      <c r="B684" s="2"/>
      <c r="C684" s="2"/>
      <c r="D684" s="2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2"/>
      <c r="B685" s="2"/>
      <c r="C685" s="2"/>
      <c r="D685" s="2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2"/>
      <c r="B686" s="2"/>
      <c r="C686" s="2"/>
      <c r="D686" s="2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2"/>
      <c r="B687" s="2"/>
      <c r="C687" s="2"/>
      <c r="D687" s="2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2"/>
      <c r="B688" s="2"/>
      <c r="C688" s="2"/>
      <c r="D688" s="2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2"/>
      <c r="B689" s="2"/>
      <c r="C689" s="2"/>
      <c r="D689" s="2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2"/>
      <c r="B690" s="2"/>
      <c r="C690" s="2"/>
      <c r="D690" s="2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2"/>
      <c r="B691" s="2"/>
      <c r="C691" s="2"/>
      <c r="D691" s="2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2"/>
      <c r="B692" s="2"/>
      <c r="C692" s="2"/>
      <c r="D692" s="2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2"/>
      <c r="B693" s="2"/>
      <c r="C693" s="2"/>
      <c r="D693" s="2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2"/>
      <c r="B694" s="2"/>
      <c r="C694" s="2"/>
      <c r="D694" s="2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2"/>
      <c r="B695" s="2"/>
      <c r="C695" s="2"/>
      <c r="D695" s="2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2"/>
      <c r="B696" s="2"/>
      <c r="C696" s="2"/>
      <c r="D696" s="2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2"/>
      <c r="B697" s="2"/>
      <c r="C697" s="2"/>
      <c r="D697" s="2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2"/>
      <c r="B698" s="2"/>
      <c r="C698" s="2"/>
      <c r="D698" s="2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2"/>
      <c r="B699" s="2"/>
      <c r="C699" s="2"/>
      <c r="D699" s="2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2"/>
      <c r="B700" s="2"/>
      <c r="C700" s="2"/>
      <c r="D700" s="2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2"/>
      <c r="B701" s="2"/>
      <c r="C701" s="2"/>
      <c r="D701" s="2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2"/>
      <c r="B702" s="2"/>
      <c r="C702" s="2"/>
      <c r="D702" s="2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2"/>
      <c r="B703" s="2"/>
      <c r="C703" s="2"/>
      <c r="D703" s="2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2"/>
      <c r="B704" s="2"/>
      <c r="C704" s="2"/>
      <c r="D704" s="2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2"/>
      <c r="B705" s="2"/>
      <c r="C705" s="2"/>
      <c r="D705" s="2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2"/>
      <c r="B706" s="2"/>
      <c r="C706" s="2"/>
      <c r="D706" s="2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2"/>
      <c r="B707" s="2"/>
      <c r="C707" s="2"/>
      <c r="D707" s="2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2"/>
      <c r="B708" s="2"/>
      <c r="C708" s="2"/>
      <c r="D708" s="2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2"/>
      <c r="B709" s="2"/>
      <c r="C709" s="2"/>
      <c r="D709" s="2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2"/>
      <c r="B710" s="2"/>
      <c r="C710" s="2"/>
      <c r="D710" s="2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2"/>
      <c r="B711" s="2"/>
      <c r="C711" s="2"/>
      <c r="D711" s="2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2"/>
      <c r="B712" s="2"/>
      <c r="C712" s="2"/>
      <c r="D712" s="2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2"/>
      <c r="B713" s="2"/>
      <c r="C713" s="2"/>
      <c r="D713" s="2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2"/>
      <c r="B714" s="2"/>
      <c r="C714" s="2"/>
      <c r="D714" s="2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2"/>
      <c r="B715" s="2"/>
      <c r="C715" s="2"/>
      <c r="D715" s="2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2"/>
      <c r="B716" s="2"/>
      <c r="C716" s="2"/>
      <c r="D716" s="2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2"/>
      <c r="B717" s="2"/>
      <c r="C717" s="2"/>
      <c r="D717" s="2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2"/>
      <c r="B718" s="2"/>
      <c r="C718" s="2"/>
      <c r="D718" s="2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2"/>
      <c r="B719" s="2"/>
      <c r="C719" s="2"/>
      <c r="D719" s="2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2"/>
      <c r="B720" s="2"/>
      <c r="C720" s="2"/>
      <c r="D720" s="2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2"/>
      <c r="B721" s="2"/>
      <c r="C721" s="2"/>
      <c r="D721" s="2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2"/>
      <c r="B722" s="2"/>
      <c r="C722" s="2"/>
      <c r="D722" s="2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2"/>
      <c r="B723" s="2"/>
      <c r="C723" s="2"/>
      <c r="D723" s="2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2"/>
      <c r="B724" s="2"/>
      <c r="C724" s="2"/>
      <c r="D724" s="2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2"/>
      <c r="B725" s="2"/>
      <c r="C725" s="2"/>
      <c r="D725" s="2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2"/>
      <c r="B726" s="2"/>
      <c r="C726" s="2"/>
      <c r="D726" s="2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2"/>
      <c r="B727" s="2"/>
      <c r="C727" s="2"/>
      <c r="D727" s="2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2"/>
      <c r="B728" s="2"/>
      <c r="C728" s="2"/>
      <c r="D728" s="2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2"/>
      <c r="B729" s="2"/>
      <c r="C729" s="2"/>
      <c r="D729" s="2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2"/>
      <c r="B730" s="2"/>
      <c r="C730" s="2"/>
      <c r="D730" s="2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2"/>
      <c r="B731" s="2"/>
      <c r="C731" s="2"/>
      <c r="D731" s="2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2"/>
      <c r="B732" s="2"/>
      <c r="C732" s="2"/>
      <c r="D732" s="2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2"/>
      <c r="B733" s="2"/>
      <c r="C733" s="2"/>
      <c r="D733" s="2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2"/>
      <c r="B734" s="2"/>
      <c r="C734" s="2"/>
      <c r="D734" s="2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2"/>
      <c r="B735" s="2"/>
      <c r="C735" s="2"/>
      <c r="D735" s="2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2"/>
      <c r="B736" s="2"/>
      <c r="C736" s="2"/>
      <c r="D736" s="2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2"/>
      <c r="B737" s="2"/>
      <c r="C737" s="2"/>
      <c r="D737" s="2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2"/>
      <c r="B738" s="2"/>
      <c r="C738" s="2"/>
      <c r="D738" s="2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2"/>
      <c r="B739" s="2"/>
      <c r="C739" s="2"/>
      <c r="D739" s="2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2"/>
      <c r="B740" s="2"/>
      <c r="C740" s="2"/>
      <c r="D740" s="2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2"/>
      <c r="B741" s="2"/>
      <c r="C741" s="2"/>
      <c r="D741" s="2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2"/>
      <c r="B742" s="2"/>
      <c r="C742" s="2"/>
      <c r="D742" s="2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2"/>
      <c r="B743" s="2"/>
      <c r="C743" s="2"/>
      <c r="D743" s="2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2"/>
      <c r="B744" s="2"/>
      <c r="C744" s="2"/>
      <c r="D744" s="2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2"/>
      <c r="B745" s="2"/>
      <c r="C745" s="2"/>
      <c r="D745" s="2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2"/>
      <c r="B746" s="2"/>
      <c r="C746" s="2"/>
      <c r="D746" s="2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2"/>
      <c r="B747" s="2"/>
      <c r="C747" s="2"/>
      <c r="D747" s="2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2"/>
      <c r="B748" s="2"/>
      <c r="C748" s="2"/>
      <c r="D748" s="2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2"/>
      <c r="B749" s="2"/>
      <c r="C749" s="2"/>
      <c r="D749" s="2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2"/>
      <c r="B750" s="2"/>
      <c r="C750" s="2"/>
      <c r="D750" s="2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2"/>
      <c r="B751" s="2"/>
      <c r="C751" s="2"/>
      <c r="D751" s="2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2"/>
      <c r="B752" s="2"/>
      <c r="C752" s="2"/>
      <c r="D752" s="2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2"/>
      <c r="B753" s="2"/>
      <c r="C753" s="2"/>
      <c r="D753" s="2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2"/>
      <c r="B754" s="2"/>
      <c r="C754" s="2"/>
      <c r="D754" s="2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2"/>
      <c r="B755" s="2"/>
      <c r="C755" s="2"/>
      <c r="D755" s="2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2"/>
      <c r="B756" s="2"/>
      <c r="C756" s="2"/>
      <c r="D756" s="2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2"/>
      <c r="B757" s="2"/>
      <c r="C757" s="2"/>
      <c r="D757" s="2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2"/>
      <c r="B758" s="2"/>
      <c r="C758" s="2"/>
      <c r="D758" s="2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2"/>
      <c r="B759" s="2"/>
      <c r="C759" s="2"/>
      <c r="D759" s="2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2"/>
      <c r="B760" s="2"/>
      <c r="C760" s="2"/>
      <c r="D760" s="2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2"/>
      <c r="B761" s="2"/>
      <c r="C761" s="2"/>
      <c r="D761" s="2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2"/>
      <c r="B762" s="2"/>
      <c r="C762" s="2"/>
      <c r="D762" s="2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2"/>
      <c r="B763" s="2"/>
      <c r="C763" s="2"/>
      <c r="D763" s="2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2"/>
      <c r="B764" s="2"/>
      <c r="C764" s="2"/>
      <c r="D764" s="2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2"/>
      <c r="B765" s="2"/>
      <c r="C765" s="2"/>
      <c r="D765" s="2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2"/>
      <c r="B766" s="2"/>
      <c r="C766" s="2"/>
      <c r="D766" s="2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2"/>
      <c r="B767" s="2"/>
      <c r="C767" s="2"/>
      <c r="D767" s="2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2"/>
      <c r="B768" s="2"/>
      <c r="C768" s="2"/>
      <c r="D768" s="2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2"/>
      <c r="B769" s="2"/>
      <c r="C769" s="2"/>
      <c r="D769" s="2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2"/>
      <c r="B770" s="2"/>
      <c r="C770" s="2"/>
      <c r="D770" s="2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2"/>
      <c r="B771" s="2"/>
      <c r="C771" s="2"/>
      <c r="D771" s="2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2"/>
      <c r="B772" s="2"/>
      <c r="C772" s="2"/>
      <c r="D772" s="2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2"/>
      <c r="B773" s="2"/>
      <c r="C773" s="2"/>
      <c r="D773" s="2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2"/>
      <c r="B774" s="2"/>
      <c r="C774" s="2"/>
      <c r="D774" s="2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2"/>
      <c r="B775" s="2"/>
      <c r="C775" s="2"/>
      <c r="D775" s="2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2"/>
      <c r="B776" s="2"/>
      <c r="C776" s="2"/>
      <c r="D776" s="2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2"/>
      <c r="B777" s="2"/>
      <c r="C777" s="2"/>
      <c r="D777" s="2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2"/>
      <c r="B778" s="2"/>
      <c r="C778" s="2"/>
      <c r="D778" s="2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2"/>
      <c r="B779" s="2"/>
      <c r="C779" s="2"/>
      <c r="D779" s="2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2"/>
      <c r="B780" s="2"/>
      <c r="C780" s="2"/>
      <c r="D780" s="2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2"/>
      <c r="B781" s="2"/>
      <c r="C781" s="2"/>
      <c r="D781" s="2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2"/>
      <c r="B782" s="2"/>
      <c r="C782" s="2"/>
      <c r="D782" s="2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2"/>
      <c r="B783" s="2"/>
      <c r="C783" s="2"/>
      <c r="D783" s="2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2"/>
      <c r="B784" s="2"/>
      <c r="C784" s="2"/>
      <c r="D784" s="2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2"/>
      <c r="B785" s="2"/>
      <c r="C785" s="2"/>
      <c r="D785" s="2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2"/>
      <c r="B786" s="2"/>
      <c r="C786" s="2"/>
      <c r="D786" s="2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2"/>
      <c r="B787" s="2"/>
      <c r="C787" s="2"/>
      <c r="D787" s="2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2"/>
      <c r="B788" s="2"/>
      <c r="C788" s="2"/>
      <c r="D788" s="2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2"/>
      <c r="B789" s="2"/>
      <c r="C789" s="2"/>
      <c r="D789" s="2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2"/>
      <c r="B790" s="2"/>
      <c r="C790" s="2"/>
      <c r="D790" s="2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2"/>
      <c r="B791" s="2"/>
      <c r="C791" s="2"/>
      <c r="D791" s="2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2"/>
      <c r="B792" s="2"/>
      <c r="C792" s="2"/>
      <c r="D792" s="2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2"/>
      <c r="B793" s="2"/>
      <c r="C793" s="2"/>
      <c r="D793" s="2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2"/>
      <c r="B794" s="2"/>
      <c r="C794" s="2"/>
      <c r="D794" s="2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2"/>
      <c r="B795" s="2"/>
      <c r="C795" s="2"/>
      <c r="D795" s="2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2"/>
      <c r="B796" s="2"/>
      <c r="C796" s="2"/>
      <c r="D796" s="2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2"/>
      <c r="B797" s="2"/>
      <c r="C797" s="2"/>
      <c r="D797" s="2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2"/>
      <c r="B798" s="2"/>
      <c r="C798" s="2"/>
      <c r="D798" s="2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2"/>
      <c r="B799" s="2"/>
      <c r="C799" s="2"/>
      <c r="D799" s="2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2"/>
      <c r="B800" s="2"/>
      <c r="C800" s="2"/>
      <c r="D800" s="2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2"/>
      <c r="B801" s="2"/>
      <c r="C801" s="2"/>
      <c r="D801" s="2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2"/>
      <c r="B802" s="2"/>
      <c r="C802" s="2"/>
      <c r="D802" s="2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2"/>
      <c r="B803" s="2"/>
      <c r="C803" s="2"/>
      <c r="D803" s="2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2"/>
      <c r="B804" s="2"/>
      <c r="C804" s="2"/>
      <c r="D804" s="2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2"/>
      <c r="B805" s="2"/>
      <c r="C805" s="2"/>
      <c r="D805" s="2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2"/>
      <c r="B806" s="2"/>
      <c r="C806" s="2"/>
      <c r="D806" s="2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2"/>
      <c r="B807" s="2"/>
      <c r="C807" s="2"/>
      <c r="D807" s="2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2"/>
      <c r="B808" s="2"/>
      <c r="C808" s="2"/>
      <c r="D808" s="2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2"/>
      <c r="B809" s="2"/>
      <c r="C809" s="2"/>
      <c r="D809" s="2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2"/>
      <c r="B810" s="2"/>
      <c r="C810" s="2"/>
      <c r="D810" s="2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2"/>
      <c r="B811" s="2"/>
      <c r="C811" s="2"/>
      <c r="D811" s="2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2"/>
      <c r="B812" s="2"/>
      <c r="C812" s="2"/>
      <c r="D812" s="2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2"/>
      <c r="B813" s="2"/>
      <c r="C813" s="2"/>
      <c r="D813" s="2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2"/>
      <c r="B814" s="2"/>
      <c r="C814" s="2"/>
      <c r="D814" s="2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2"/>
      <c r="B815" s="2"/>
      <c r="C815" s="2"/>
      <c r="D815" s="2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2"/>
      <c r="B816" s="2"/>
      <c r="C816" s="2"/>
      <c r="D816" s="2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2"/>
      <c r="B817" s="2"/>
      <c r="C817" s="2"/>
      <c r="D817" s="2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2"/>
      <c r="B818" s="2"/>
      <c r="C818" s="2"/>
      <c r="D818" s="2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2"/>
      <c r="B819" s="2"/>
      <c r="C819" s="2"/>
      <c r="D819" s="2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2"/>
      <c r="B820" s="2"/>
      <c r="C820" s="2"/>
      <c r="D820" s="2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2"/>
      <c r="B821" s="2"/>
      <c r="C821" s="2"/>
      <c r="D821" s="2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2"/>
      <c r="B822" s="2"/>
      <c r="C822" s="2"/>
      <c r="D822" s="2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2"/>
      <c r="B823" s="2"/>
      <c r="C823" s="2"/>
      <c r="D823" s="2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2"/>
      <c r="B824" s="2"/>
      <c r="C824" s="2"/>
      <c r="D824" s="2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2"/>
      <c r="B825" s="2"/>
      <c r="C825" s="2"/>
      <c r="D825" s="2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2"/>
      <c r="B826" s="2"/>
      <c r="C826" s="2"/>
      <c r="D826" s="2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2"/>
      <c r="B827" s="2"/>
      <c r="C827" s="2"/>
      <c r="D827" s="2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2"/>
      <c r="B828" s="2"/>
      <c r="C828" s="2"/>
      <c r="D828" s="2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2"/>
      <c r="B829" s="2"/>
      <c r="C829" s="2"/>
      <c r="D829" s="2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2"/>
      <c r="B830" s="2"/>
      <c r="C830" s="2"/>
      <c r="D830" s="2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2"/>
      <c r="B831" s="2"/>
      <c r="C831" s="2"/>
      <c r="D831" s="2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2"/>
      <c r="B832" s="2"/>
      <c r="C832" s="2"/>
      <c r="D832" s="2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2"/>
      <c r="B833" s="2"/>
      <c r="C833" s="2"/>
      <c r="D833" s="2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2"/>
      <c r="B834" s="2"/>
      <c r="C834" s="2"/>
      <c r="D834" s="2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2"/>
      <c r="B835" s="2"/>
      <c r="C835" s="2"/>
      <c r="D835" s="2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2"/>
      <c r="B836" s="2"/>
      <c r="C836" s="2"/>
      <c r="D836" s="2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2"/>
      <c r="B837" s="2"/>
      <c r="C837" s="2"/>
      <c r="D837" s="2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2"/>
      <c r="B838" s="2"/>
      <c r="C838" s="2"/>
      <c r="D838" s="2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2"/>
      <c r="B839" s="2"/>
      <c r="C839" s="2"/>
      <c r="D839" s="2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2"/>
      <c r="B840" s="2"/>
      <c r="C840" s="2"/>
      <c r="D840" s="2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2"/>
      <c r="B841" s="2"/>
      <c r="C841" s="2"/>
      <c r="D841" s="2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2"/>
      <c r="B842" s="2"/>
      <c r="C842" s="2"/>
      <c r="D842" s="2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2"/>
      <c r="B843" s="2"/>
      <c r="C843" s="2"/>
      <c r="D843" s="2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2"/>
      <c r="B844" s="2"/>
      <c r="C844" s="2"/>
      <c r="D844" s="2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2"/>
      <c r="B845" s="2"/>
      <c r="C845" s="2"/>
      <c r="D845" s="2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2"/>
      <c r="B846" s="2"/>
      <c r="C846" s="2"/>
      <c r="D846" s="2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2"/>
      <c r="B847" s="2"/>
      <c r="C847" s="2"/>
      <c r="D847" s="2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2"/>
      <c r="B848" s="2"/>
      <c r="C848" s="2"/>
      <c r="D848" s="2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2"/>
      <c r="B849" s="2"/>
      <c r="C849" s="2"/>
      <c r="D849" s="2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2"/>
      <c r="B850" s="2"/>
      <c r="C850" s="2"/>
      <c r="D850" s="2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2"/>
      <c r="B851" s="2"/>
      <c r="C851" s="2"/>
      <c r="D851" s="2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2"/>
      <c r="B852" s="2"/>
      <c r="C852" s="2"/>
      <c r="D852" s="2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2"/>
      <c r="B853" s="2"/>
      <c r="C853" s="2"/>
      <c r="D853" s="2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2"/>
      <c r="B854" s="2"/>
      <c r="C854" s="2"/>
      <c r="D854" s="2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2"/>
      <c r="B855" s="2"/>
      <c r="C855" s="2"/>
      <c r="D855" s="2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2"/>
      <c r="B856" s="2"/>
      <c r="C856" s="2"/>
      <c r="D856" s="2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2"/>
      <c r="B857" s="2"/>
      <c r="C857" s="2"/>
      <c r="D857" s="2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2"/>
      <c r="B858" s="2"/>
      <c r="C858" s="2"/>
      <c r="D858" s="2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2"/>
      <c r="B859" s="2"/>
      <c r="C859" s="2"/>
      <c r="D859" s="2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2"/>
      <c r="B860" s="2"/>
      <c r="C860" s="2"/>
      <c r="D860" s="2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2"/>
      <c r="B861" s="2"/>
      <c r="C861" s="2"/>
      <c r="D861" s="2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2"/>
      <c r="B862" s="2"/>
      <c r="C862" s="2"/>
      <c r="D862" s="2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2"/>
      <c r="B863" s="2"/>
      <c r="C863" s="2"/>
      <c r="D863" s="2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2"/>
      <c r="B864" s="2"/>
      <c r="C864" s="2"/>
      <c r="D864" s="2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2"/>
      <c r="B865" s="2"/>
      <c r="C865" s="2"/>
      <c r="D865" s="2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2"/>
      <c r="B866" s="2"/>
      <c r="C866" s="2"/>
      <c r="D866" s="2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2"/>
      <c r="B867" s="2"/>
      <c r="C867" s="2"/>
      <c r="D867" s="2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2"/>
      <c r="B868" s="2"/>
      <c r="C868" s="2"/>
      <c r="D868" s="2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2"/>
      <c r="B869" s="2"/>
      <c r="C869" s="2"/>
      <c r="D869" s="2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2"/>
      <c r="B870" s="2"/>
      <c r="C870" s="2"/>
      <c r="D870" s="2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2"/>
      <c r="B871" s="2"/>
      <c r="C871" s="2"/>
      <c r="D871" s="2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2"/>
      <c r="B872" s="2"/>
      <c r="C872" s="2"/>
      <c r="D872" s="2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2"/>
      <c r="B873" s="2"/>
      <c r="C873" s="2"/>
      <c r="D873" s="2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2"/>
      <c r="B874" s="2"/>
      <c r="C874" s="2"/>
      <c r="D874" s="2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2"/>
      <c r="B875" s="2"/>
      <c r="C875" s="2"/>
      <c r="D875" s="2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2"/>
      <c r="B876" s="2"/>
      <c r="C876" s="2"/>
      <c r="D876" s="2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2"/>
      <c r="B877" s="2"/>
      <c r="C877" s="2"/>
      <c r="D877" s="2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2"/>
      <c r="B878" s="2"/>
      <c r="C878" s="2"/>
      <c r="D878" s="2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2"/>
      <c r="B879" s="2"/>
      <c r="C879" s="2"/>
      <c r="D879" s="2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2"/>
      <c r="B880" s="2"/>
      <c r="C880" s="2"/>
      <c r="D880" s="2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2"/>
      <c r="B881" s="2"/>
      <c r="C881" s="2"/>
      <c r="D881" s="2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2"/>
      <c r="B882" s="2"/>
      <c r="C882" s="2"/>
      <c r="D882" s="2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2"/>
      <c r="B883" s="2"/>
      <c r="C883" s="2"/>
      <c r="D883" s="2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2"/>
      <c r="B884" s="2"/>
      <c r="C884" s="2"/>
      <c r="D884" s="2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2"/>
      <c r="B885" s="2"/>
      <c r="C885" s="2"/>
      <c r="D885" s="2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2"/>
      <c r="B886" s="2"/>
      <c r="C886" s="2"/>
      <c r="D886" s="2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2"/>
      <c r="B887" s="2"/>
      <c r="C887" s="2"/>
      <c r="D887" s="2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2"/>
      <c r="B888" s="2"/>
      <c r="C888" s="2"/>
      <c r="D888" s="2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2"/>
      <c r="B889" s="2"/>
      <c r="C889" s="2"/>
      <c r="D889" s="2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2"/>
      <c r="B890" s="2"/>
      <c r="C890" s="2"/>
      <c r="D890" s="2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2"/>
      <c r="B891" s="2"/>
      <c r="C891" s="2"/>
      <c r="D891" s="2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2"/>
      <c r="B892" s="2"/>
      <c r="C892" s="2"/>
      <c r="D892" s="2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2"/>
      <c r="B893" s="2"/>
      <c r="C893" s="2"/>
      <c r="D893" s="2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2"/>
      <c r="B894" s="2"/>
      <c r="C894" s="2"/>
      <c r="D894" s="2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2"/>
      <c r="B895" s="2"/>
      <c r="C895" s="2"/>
      <c r="D895" s="2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2"/>
      <c r="B896" s="2"/>
      <c r="C896" s="2"/>
      <c r="D896" s="2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2"/>
      <c r="B897" s="2"/>
      <c r="C897" s="2"/>
      <c r="D897" s="2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2"/>
      <c r="B898" s="2"/>
      <c r="C898" s="2"/>
      <c r="D898" s="2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2"/>
      <c r="B899" s="2"/>
      <c r="C899" s="2"/>
      <c r="D899" s="2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2"/>
      <c r="B900" s="2"/>
      <c r="C900" s="2"/>
      <c r="D900" s="2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2"/>
      <c r="B901" s="2"/>
      <c r="C901" s="2"/>
      <c r="D901" s="2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2"/>
      <c r="B902" s="2"/>
      <c r="C902" s="2"/>
      <c r="D902" s="2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2"/>
      <c r="B903" s="2"/>
      <c r="C903" s="2"/>
      <c r="D903" s="2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2"/>
      <c r="B904" s="2"/>
      <c r="C904" s="2"/>
      <c r="D904" s="2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2"/>
      <c r="B905" s="2"/>
      <c r="C905" s="2"/>
      <c r="D905" s="2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2"/>
      <c r="B906" s="2"/>
      <c r="C906" s="2"/>
      <c r="D906" s="2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2"/>
      <c r="B907" s="2"/>
      <c r="C907" s="2"/>
      <c r="D907" s="2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2"/>
      <c r="B908" s="2"/>
      <c r="C908" s="2"/>
      <c r="D908" s="2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2"/>
      <c r="B909" s="2"/>
      <c r="C909" s="2"/>
      <c r="D909" s="2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2"/>
      <c r="B910" s="2"/>
      <c r="C910" s="2"/>
      <c r="D910" s="2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2"/>
      <c r="B911" s="2"/>
      <c r="C911" s="2"/>
      <c r="D911" s="2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2"/>
      <c r="B912" s="2"/>
      <c r="C912" s="2"/>
      <c r="D912" s="2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2"/>
      <c r="B913" s="2"/>
      <c r="C913" s="2"/>
      <c r="D913" s="2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2"/>
      <c r="B914" s="2"/>
      <c r="C914" s="2"/>
      <c r="D914" s="2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2"/>
      <c r="B915" s="2"/>
      <c r="C915" s="2"/>
      <c r="D915" s="2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2"/>
      <c r="B916" s="2"/>
      <c r="C916" s="2"/>
      <c r="D916" s="2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2"/>
      <c r="B917" s="2"/>
      <c r="C917" s="2"/>
      <c r="D917" s="2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2"/>
      <c r="B918" s="2"/>
      <c r="C918" s="2"/>
      <c r="D918" s="2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2"/>
      <c r="B919" s="2"/>
      <c r="C919" s="2"/>
      <c r="D919" s="2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2"/>
      <c r="B920" s="2"/>
      <c r="C920" s="2"/>
      <c r="D920" s="2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2"/>
      <c r="B921" s="2"/>
      <c r="C921" s="2"/>
      <c r="D921" s="2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2"/>
      <c r="B922" s="2"/>
      <c r="C922" s="2"/>
      <c r="D922" s="2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2"/>
      <c r="B923" s="2"/>
      <c r="C923" s="2"/>
      <c r="D923" s="2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2"/>
      <c r="B924" s="2"/>
      <c r="C924" s="2"/>
      <c r="D924" s="2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2"/>
      <c r="B925" s="2"/>
      <c r="C925" s="2"/>
      <c r="D925" s="2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2"/>
      <c r="B926" s="2"/>
      <c r="C926" s="2"/>
      <c r="D926" s="2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2"/>
      <c r="B927" s="2"/>
      <c r="C927" s="2"/>
      <c r="D927" s="2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2"/>
      <c r="B928" s="2"/>
      <c r="C928" s="2"/>
      <c r="D928" s="2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2"/>
      <c r="B929" s="2"/>
      <c r="C929" s="2"/>
      <c r="D929" s="2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2"/>
      <c r="B930" s="2"/>
      <c r="C930" s="2"/>
      <c r="D930" s="2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2"/>
      <c r="B931" s="2"/>
      <c r="C931" s="2"/>
      <c r="D931" s="2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2"/>
      <c r="B932" s="2"/>
      <c r="C932" s="2"/>
      <c r="D932" s="2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2"/>
      <c r="B933" s="2"/>
      <c r="C933" s="2"/>
      <c r="D933" s="2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2"/>
      <c r="B934" s="2"/>
      <c r="C934" s="2"/>
      <c r="D934" s="2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2"/>
      <c r="B935" s="2"/>
      <c r="C935" s="2"/>
      <c r="D935" s="2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2"/>
      <c r="B936" s="2"/>
      <c r="C936" s="2"/>
      <c r="D936" s="2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2"/>
      <c r="B937" s="2"/>
      <c r="C937" s="2"/>
      <c r="D937" s="2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2"/>
      <c r="B938" s="2"/>
      <c r="C938" s="2"/>
      <c r="D938" s="2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2"/>
      <c r="B939" s="2"/>
      <c r="C939" s="2"/>
      <c r="D939" s="2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2"/>
      <c r="B940" s="2"/>
      <c r="C940" s="2"/>
      <c r="D940" s="2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2"/>
      <c r="B941" s="2"/>
      <c r="C941" s="2"/>
      <c r="D941" s="2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2"/>
      <c r="B942" s="2"/>
      <c r="C942" s="2"/>
      <c r="D942" s="2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2"/>
      <c r="B943" s="2"/>
      <c r="C943" s="2"/>
      <c r="D943" s="2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2"/>
      <c r="B944" s="2"/>
      <c r="C944" s="2"/>
      <c r="D944" s="2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2"/>
      <c r="B945" s="2"/>
      <c r="C945" s="2"/>
      <c r="D945" s="2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2"/>
      <c r="B946" s="2"/>
      <c r="C946" s="2"/>
      <c r="D946" s="2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2"/>
      <c r="B947" s="2"/>
      <c r="C947" s="2"/>
      <c r="D947" s="2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2"/>
      <c r="B948" s="2"/>
      <c r="C948" s="2"/>
      <c r="D948" s="2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2"/>
      <c r="B949" s="2"/>
      <c r="C949" s="2"/>
      <c r="D949" s="2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2"/>
      <c r="B950" s="2"/>
      <c r="C950" s="2"/>
      <c r="D950" s="2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2"/>
      <c r="B951" s="2"/>
      <c r="C951" s="2"/>
      <c r="D951" s="2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2"/>
      <c r="B952" s="2"/>
      <c r="C952" s="2"/>
      <c r="D952" s="2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2"/>
      <c r="B953" s="2"/>
      <c r="C953" s="2"/>
      <c r="D953" s="2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2"/>
      <c r="B954" s="2"/>
      <c r="C954" s="2"/>
      <c r="D954" s="2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2"/>
      <c r="B955" s="2"/>
      <c r="C955" s="2"/>
      <c r="D955" s="2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2"/>
      <c r="B956" s="2"/>
      <c r="C956" s="2"/>
      <c r="D956" s="2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2"/>
      <c r="B957" s="2"/>
      <c r="C957" s="2"/>
      <c r="D957" s="2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2"/>
      <c r="B958" s="2"/>
      <c r="C958" s="2"/>
      <c r="D958" s="2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2"/>
      <c r="B959" s="2"/>
      <c r="C959" s="2"/>
      <c r="D959" s="2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2"/>
      <c r="B960" s="2"/>
      <c r="C960" s="2"/>
      <c r="D960" s="2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2"/>
      <c r="B961" s="2"/>
      <c r="C961" s="2"/>
      <c r="D961" s="2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2"/>
      <c r="B962" s="2"/>
      <c r="C962" s="2"/>
      <c r="D962" s="2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2"/>
      <c r="B963" s="2"/>
      <c r="C963" s="2"/>
      <c r="D963" s="2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2"/>
      <c r="B964" s="2"/>
      <c r="C964" s="2"/>
      <c r="D964" s="2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2"/>
      <c r="B965" s="2"/>
      <c r="C965" s="2"/>
      <c r="D965" s="2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2"/>
      <c r="B966" s="2"/>
      <c r="C966" s="2"/>
      <c r="D966" s="2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2"/>
      <c r="B967" s="2"/>
      <c r="C967" s="2"/>
      <c r="D967" s="2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2"/>
      <c r="B968" s="2"/>
      <c r="C968" s="2"/>
      <c r="D968" s="2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2"/>
      <c r="B969" s="2"/>
      <c r="C969" s="2"/>
      <c r="D969" s="2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2"/>
      <c r="B970" s="2"/>
      <c r="C970" s="2"/>
      <c r="D970" s="2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2"/>
      <c r="B971" s="2"/>
      <c r="C971" s="2"/>
      <c r="D971" s="2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2"/>
      <c r="B972" s="2"/>
      <c r="C972" s="2"/>
      <c r="D972" s="2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2"/>
      <c r="B973" s="2"/>
      <c r="C973" s="2"/>
      <c r="D973" s="2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2"/>
      <c r="B974" s="2"/>
      <c r="C974" s="2"/>
      <c r="D974" s="2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2"/>
      <c r="B975" s="2"/>
      <c r="C975" s="2"/>
      <c r="D975" s="2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2"/>
      <c r="B976" s="2"/>
      <c r="C976" s="2"/>
      <c r="D976" s="2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2"/>
      <c r="B977" s="2"/>
      <c r="C977" s="2"/>
      <c r="D977" s="2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2"/>
      <c r="B978" s="2"/>
      <c r="C978" s="2"/>
      <c r="D978" s="2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2"/>
      <c r="B979" s="2"/>
      <c r="C979" s="2"/>
      <c r="D979" s="2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2"/>
      <c r="B980" s="2"/>
      <c r="C980" s="2"/>
      <c r="D980" s="2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2"/>
      <c r="B981" s="2"/>
      <c r="C981" s="2"/>
      <c r="D981" s="2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2"/>
      <c r="B982" s="2"/>
      <c r="C982" s="2"/>
      <c r="D982" s="2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2"/>
      <c r="B983" s="2"/>
      <c r="C983" s="2"/>
      <c r="D983" s="2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2"/>
      <c r="B984" s="2"/>
      <c r="C984" s="2"/>
      <c r="D984" s="2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2"/>
      <c r="B985" s="2"/>
      <c r="C985" s="2"/>
      <c r="D985" s="2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2"/>
      <c r="B986" s="2"/>
      <c r="C986" s="2"/>
      <c r="D986" s="2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2"/>
      <c r="B987" s="2"/>
      <c r="C987" s="2"/>
      <c r="D987" s="2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2"/>
      <c r="B988" s="2"/>
      <c r="C988" s="2"/>
      <c r="D988" s="2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2"/>
      <c r="B989" s="2"/>
      <c r="C989" s="2"/>
      <c r="D989" s="2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2"/>
      <c r="B990" s="2"/>
      <c r="C990" s="2"/>
      <c r="D990" s="2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2"/>
      <c r="B991" s="2"/>
      <c r="C991" s="2"/>
      <c r="D991" s="2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2"/>
      <c r="B992" s="2"/>
      <c r="C992" s="2"/>
      <c r="D992" s="2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2"/>
      <c r="B993" s="2"/>
      <c r="C993" s="2"/>
      <c r="D993" s="2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2"/>
      <c r="B994" s="2"/>
      <c r="C994" s="2"/>
      <c r="D994" s="2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2"/>
      <c r="B995" s="2"/>
      <c r="C995" s="2"/>
      <c r="D995" s="2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2"/>
      <c r="B996" s="2"/>
      <c r="C996" s="2"/>
      <c r="D996" s="2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2"/>
      <c r="B997" s="2"/>
      <c r="C997" s="2"/>
      <c r="D997" s="2"/>
      <c r="E997" s="2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2"/>
      <c r="B998" s="2"/>
      <c r="C998" s="2"/>
      <c r="D998" s="2"/>
      <c r="E998" s="2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2"/>
      <c r="B999" s="2"/>
      <c r="C999" s="2"/>
      <c r="D999" s="2"/>
      <c r="E999" s="2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2"/>
      <c r="B1000" s="2"/>
      <c r="C1000" s="2"/>
      <c r="D1000" s="2"/>
      <c r="E1000" s="2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2"/>
      <c r="B1001" s="2"/>
      <c r="C1001" s="2"/>
      <c r="D1001" s="2"/>
      <c r="E1001" s="2"/>
      <c r="F1001" s="2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">
    <mergeCell ref="A27:F27"/>
    <mergeCell ref="A1:F1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18"/>
  <sheetViews>
    <sheetView workbookViewId="0">
      <selection activeCell="N68" sqref="N68"/>
    </sheetView>
  </sheetViews>
  <sheetFormatPr defaultColWidth="14.42578125" defaultRowHeight="15.75" customHeight="1"/>
  <cols>
    <col min="1" max="16384" width="14.42578125" style="4"/>
  </cols>
  <sheetData>
    <row r="1" spans="1:11" ht="15.75" customHeight="1">
      <c r="A1" s="274" t="s">
        <v>1</v>
      </c>
      <c r="B1" s="275"/>
      <c r="C1" s="275"/>
      <c r="D1" s="275"/>
      <c r="E1" s="275"/>
      <c r="F1" s="275"/>
      <c r="G1" s="275"/>
      <c r="H1" s="275"/>
      <c r="I1" s="275"/>
      <c r="J1" s="275"/>
      <c r="K1" s="276"/>
    </row>
    <row r="2" spans="1:11" ht="14.25">
      <c r="A2" s="277" t="s">
        <v>2</v>
      </c>
      <c r="B2" s="247" t="s">
        <v>3</v>
      </c>
      <c r="C2" s="248"/>
      <c r="D2" s="248"/>
      <c r="E2" s="248"/>
      <c r="F2" s="249"/>
      <c r="G2" s="252" t="s">
        <v>4</v>
      </c>
      <c r="H2" s="248"/>
      <c r="I2" s="248"/>
      <c r="J2" s="248"/>
      <c r="K2" s="278"/>
    </row>
    <row r="3" spans="1:11" ht="14.25">
      <c r="A3" s="259"/>
      <c r="B3" s="250"/>
      <c r="C3" s="251"/>
      <c r="D3" s="251"/>
      <c r="E3" s="251"/>
      <c r="F3" s="235"/>
      <c r="G3" s="250"/>
      <c r="H3" s="251"/>
      <c r="I3" s="251"/>
      <c r="J3" s="251"/>
      <c r="K3" s="257"/>
    </row>
    <row r="4" spans="1:11" ht="15.75" customHeight="1">
      <c r="A4" s="5" t="s">
        <v>5</v>
      </c>
      <c r="B4" s="255" t="s">
        <v>6</v>
      </c>
      <c r="C4" s="248"/>
      <c r="D4" s="248"/>
      <c r="E4" s="248"/>
      <c r="F4" s="249"/>
      <c r="G4" s="255" t="s">
        <v>7</v>
      </c>
      <c r="H4" s="248"/>
      <c r="I4" s="248"/>
      <c r="J4" s="248"/>
      <c r="K4" s="249"/>
    </row>
    <row r="5" spans="1:11" ht="15.75" customHeight="1">
      <c r="A5" s="6" t="s">
        <v>8</v>
      </c>
      <c r="B5" s="7" t="s">
        <v>9</v>
      </c>
      <c r="C5" s="8" t="s">
        <v>10</v>
      </c>
      <c r="D5" s="7" t="s">
        <v>11</v>
      </c>
      <c r="E5" s="8" t="s">
        <v>12</v>
      </c>
      <c r="F5" s="8" t="s">
        <v>13</v>
      </c>
      <c r="G5" s="9" t="s">
        <v>14</v>
      </c>
      <c r="H5" s="9" t="s">
        <v>15</v>
      </c>
      <c r="I5" s="9" t="s">
        <v>16</v>
      </c>
      <c r="J5" s="9" t="s">
        <v>17</v>
      </c>
      <c r="K5" s="9" t="s">
        <v>18</v>
      </c>
    </row>
    <row r="6" spans="1:11" ht="15.75" customHeight="1">
      <c r="A6" s="10">
        <v>1</v>
      </c>
      <c r="B6" s="267" t="s">
        <v>19</v>
      </c>
      <c r="C6" s="11"/>
      <c r="D6" s="12"/>
      <c r="E6" s="267" t="s">
        <v>19</v>
      </c>
      <c r="F6" s="273" t="s">
        <v>19</v>
      </c>
      <c r="G6" s="13"/>
      <c r="H6" s="266" t="s">
        <v>19</v>
      </c>
      <c r="I6" s="14"/>
      <c r="J6" s="15"/>
      <c r="K6" s="16"/>
    </row>
    <row r="7" spans="1:11" ht="15.75" customHeight="1">
      <c r="A7" s="10">
        <v>2</v>
      </c>
      <c r="B7" s="268"/>
      <c r="C7" s="11"/>
      <c r="D7" s="12"/>
      <c r="E7" s="268"/>
      <c r="F7" s="234"/>
      <c r="G7" s="13"/>
      <c r="H7" s="237"/>
      <c r="I7" s="14"/>
      <c r="J7" s="15"/>
      <c r="K7" s="16"/>
    </row>
    <row r="8" spans="1:11" ht="15.75" customHeight="1">
      <c r="A8" s="10">
        <v>3</v>
      </c>
      <c r="B8" s="268"/>
      <c r="C8" s="11"/>
      <c r="D8" s="12"/>
      <c r="E8" s="268"/>
      <c r="F8" s="234"/>
      <c r="G8" s="13"/>
      <c r="H8" s="237"/>
      <c r="I8" s="14"/>
      <c r="J8" s="15"/>
      <c r="K8" s="16"/>
    </row>
    <row r="9" spans="1:11" ht="15.75" customHeight="1">
      <c r="A9" s="10">
        <v>4</v>
      </c>
      <c r="B9" s="269"/>
      <c r="C9" s="11"/>
      <c r="D9" s="12"/>
      <c r="E9" s="269"/>
      <c r="F9" s="235"/>
      <c r="G9" s="13"/>
      <c r="H9" s="237"/>
      <c r="I9" s="14"/>
      <c r="J9" s="15"/>
      <c r="K9" s="16"/>
    </row>
    <row r="10" spans="1:11" ht="15.75" customHeight="1">
      <c r="A10" s="10">
        <v>5</v>
      </c>
      <c r="B10" s="17"/>
      <c r="C10" s="15"/>
      <c r="D10" s="15"/>
      <c r="E10" s="18"/>
      <c r="F10" s="19"/>
      <c r="G10" s="17"/>
      <c r="H10" s="20"/>
      <c r="I10" s="20"/>
      <c r="J10" s="20"/>
      <c r="K10" s="21"/>
    </row>
    <row r="11" spans="1:11" ht="15.75" customHeight="1">
      <c r="A11" s="10">
        <v>6</v>
      </c>
      <c r="B11" s="17"/>
      <c r="C11" s="20"/>
      <c r="D11" s="20"/>
      <c r="E11" s="20"/>
      <c r="F11" s="21"/>
      <c r="G11" s="17"/>
      <c r="H11" s="20"/>
      <c r="I11" s="20"/>
      <c r="J11" s="20"/>
      <c r="K11" s="21"/>
    </row>
    <row r="12" spans="1:11" ht="15.75" customHeight="1">
      <c r="A12" s="10">
        <v>7</v>
      </c>
      <c r="B12" s="17"/>
      <c r="C12" s="20"/>
      <c r="D12" s="20"/>
      <c r="E12" s="20"/>
      <c r="F12" s="21"/>
      <c r="G12" s="17"/>
      <c r="H12" s="20"/>
      <c r="I12" s="20"/>
      <c r="J12" s="20"/>
      <c r="K12" s="21"/>
    </row>
    <row r="13" spans="1:11" ht="15.75" customHeight="1">
      <c r="A13" s="22">
        <v>8</v>
      </c>
      <c r="B13" s="23"/>
      <c r="C13" s="24"/>
      <c r="D13" s="24"/>
      <c r="E13" s="24"/>
      <c r="F13" s="25"/>
      <c r="G13" s="23"/>
      <c r="H13" s="24"/>
      <c r="I13" s="24"/>
      <c r="J13" s="24"/>
      <c r="K13" s="25"/>
    </row>
    <row r="14" spans="1:11" ht="15.7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ht="14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</row>
    <row r="16" spans="1:11" ht="15.75" customHeight="1">
      <c r="A16" s="270" t="s">
        <v>20</v>
      </c>
      <c r="B16" s="271"/>
      <c r="C16" s="271"/>
      <c r="D16" s="271"/>
      <c r="E16" s="271"/>
      <c r="F16" s="271"/>
      <c r="G16" s="271"/>
      <c r="H16" s="271"/>
      <c r="I16" s="271"/>
      <c r="J16" s="271"/>
      <c r="K16" s="272"/>
    </row>
    <row r="17" spans="1:11" ht="14.25">
      <c r="A17" s="245" t="s">
        <v>2</v>
      </c>
      <c r="B17" s="247" t="s">
        <v>3</v>
      </c>
      <c r="C17" s="248"/>
      <c r="D17" s="248"/>
      <c r="E17" s="248"/>
      <c r="F17" s="249"/>
      <c r="G17" s="252" t="s">
        <v>4</v>
      </c>
      <c r="H17" s="248"/>
      <c r="I17" s="248"/>
      <c r="J17" s="248"/>
      <c r="K17" s="253"/>
    </row>
    <row r="18" spans="1:11" ht="14.25">
      <c r="A18" s="246"/>
      <c r="B18" s="250"/>
      <c r="C18" s="251"/>
      <c r="D18" s="251"/>
      <c r="E18" s="251"/>
      <c r="F18" s="235"/>
      <c r="G18" s="250"/>
      <c r="H18" s="251"/>
      <c r="I18" s="251"/>
      <c r="J18" s="251"/>
      <c r="K18" s="254"/>
    </row>
    <row r="19" spans="1:11" ht="15.75" customHeight="1">
      <c r="A19" s="28" t="s">
        <v>5</v>
      </c>
      <c r="B19" s="255" t="s">
        <v>6</v>
      </c>
      <c r="C19" s="248"/>
      <c r="D19" s="248"/>
      <c r="E19" s="248"/>
      <c r="F19" s="249"/>
      <c r="G19" s="255" t="s">
        <v>7</v>
      </c>
      <c r="H19" s="248"/>
      <c r="I19" s="248"/>
      <c r="J19" s="248"/>
      <c r="K19" s="253"/>
    </row>
    <row r="20" spans="1:11" ht="15.75" customHeight="1">
      <c r="A20" s="29" t="s">
        <v>8</v>
      </c>
      <c r="B20" s="30" t="s">
        <v>9</v>
      </c>
      <c r="C20" s="31" t="s">
        <v>10</v>
      </c>
      <c r="D20" s="5" t="s">
        <v>11</v>
      </c>
      <c r="E20" s="31" t="s">
        <v>12</v>
      </c>
      <c r="F20" s="31" t="s">
        <v>13</v>
      </c>
      <c r="G20" s="9" t="s">
        <v>14</v>
      </c>
      <c r="H20" s="9" t="s">
        <v>15</v>
      </c>
      <c r="I20" s="9" t="s">
        <v>16</v>
      </c>
      <c r="J20" s="9" t="s">
        <v>17</v>
      </c>
      <c r="K20" s="32" t="s">
        <v>18</v>
      </c>
    </row>
    <row r="21" spans="1:11" ht="15.75" customHeight="1">
      <c r="A21" s="33">
        <v>1</v>
      </c>
      <c r="B21" s="11"/>
      <c r="C21" s="11"/>
      <c r="D21" s="12"/>
      <c r="E21" s="11"/>
      <c r="F21" s="11"/>
      <c r="G21" s="13"/>
      <c r="H21" s="13"/>
      <c r="I21" s="267" t="s">
        <v>19</v>
      </c>
      <c r="J21" s="267" t="s">
        <v>19</v>
      </c>
      <c r="K21" s="34"/>
    </row>
    <row r="22" spans="1:11" ht="15.75" customHeight="1">
      <c r="A22" s="33">
        <v>2</v>
      </c>
      <c r="B22" s="11"/>
      <c r="C22" s="11"/>
      <c r="D22" s="12"/>
      <c r="E22" s="11"/>
      <c r="F22" s="11"/>
      <c r="G22" s="13"/>
      <c r="H22" s="13"/>
      <c r="I22" s="268"/>
      <c r="J22" s="268"/>
      <c r="K22" s="34"/>
    </row>
    <row r="23" spans="1:11" ht="15.75" customHeight="1">
      <c r="A23" s="33">
        <v>3</v>
      </c>
      <c r="B23" s="11"/>
      <c r="C23" s="11"/>
      <c r="D23" s="12"/>
      <c r="E23" s="11"/>
      <c r="F23" s="11"/>
      <c r="G23" s="13"/>
      <c r="H23" s="13"/>
      <c r="I23" s="268"/>
      <c r="J23" s="268"/>
      <c r="K23" s="34"/>
    </row>
    <row r="24" spans="1:11" ht="15.75" customHeight="1">
      <c r="A24" s="33">
        <v>4</v>
      </c>
      <c r="B24" s="11"/>
      <c r="C24" s="11"/>
      <c r="D24" s="12"/>
      <c r="E24" s="11"/>
      <c r="F24" s="11"/>
      <c r="G24" s="13"/>
      <c r="H24" s="13"/>
      <c r="I24" s="269"/>
      <c r="J24" s="269"/>
      <c r="K24" s="34"/>
    </row>
    <row r="25" spans="1:11" ht="15.75" customHeight="1">
      <c r="A25" s="33">
        <v>5</v>
      </c>
      <c r="B25" s="15"/>
      <c r="C25" s="15"/>
      <c r="D25" s="15"/>
      <c r="E25" s="15"/>
      <c r="F25" s="15"/>
      <c r="G25" s="13"/>
      <c r="H25" s="13"/>
      <c r="I25" s="20"/>
      <c r="J25" s="20"/>
      <c r="K25" s="35"/>
    </row>
    <row r="26" spans="1:11" ht="15.75" customHeight="1">
      <c r="A26" s="33">
        <v>6</v>
      </c>
      <c r="B26" s="20"/>
      <c r="C26" s="20"/>
      <c r="D26" s="20"/>
      <c r="E26" s="20"/>
      <c r="F26" s="20"/>
      <c r="G26" s="36"/>
      <c r="H26" s="20"/>
      <c r="I26" s="20"/>
      <c r="J26" s="20"/>
      <c r="K26" s="35"/>
    </row>
    <row r="27" spans="1:11" ht="15.75" customHeight="1">
      <c r="A27" s="33">
        <v>7</v>
      </c>
      <c r="B27" s="20"/>
      <c r="C27" s="20"/>
      <c r="D27" s="20"/>
      <c r="E27" s="20"/>
      <c r="F27" s="20"/>
      <c r="G27" s="36"/>
      <c r="H27" s="20"/>
      <c r="I27" s="20"/>
      <c r="J27" s="20"/>
      <c r="K27" s="35"/>
    </row>
    <row r="28" spans="1:11" ht="15.75" customHeight="1">
      <c r="A28" s="37">
        <v>8</v>
      </c>
      <c r="B28" s="38"/>
      <c r="C28" s="38"/>
      <c r="D28" s="38"/>
      <c r="E28" s="38"/>
      <c r="F28" s="38"/>
      <c r="G28" s="39"/>
      <c r="H28" s="38"/>
      <c r="I28" s="38"/>
      <c r="J28" s="38"/>
      <c r="K28" s="40"/>
    </row>
    <row r="29" spans="1:11" ht="14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11" ht="14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1" ht="15.75" customHeight="1">
      <c r="A31" s="270" t="s">
        <v>21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72"/>
    </row>
    <row r="32" spans="1:11" ht="14.25">
      <c r="A32" s="245" t="s">
        <v>2</v>
      </c>
      <c r="B32" s="247" t="s">
        <v>3</v>
      </c>
      <c r="C32" s="248"/>
      <c r="D32" s="248"/>
      <c r="E32" s="248"/>
      <c r="F32" s="249"/>
      <c r="G32" s="252" t="s">
        <v>4</v>
      </c>
      <c r="H32" s="248"/>
      <c r="I32" s="248"/>
      <c r="J32" s="248"/>
      <c r="K32" s="253"/>
    </row>
    <row r="33" spans="1:11" ht="14.25">
      <c r="A33" s="246"/>
      <c r="B33" s="250"/>
      <c r="C33" s="251"/>
      <c r="D33" s="251"/>
      <c r="E33" s="251"/>
      <c r="F33" s="235"/>
      <c r="G33" s="250"/>
      <c r="H33" s="251"/>
      <c r="I33" s="251"/>
      <c r="J33" s="251"/>
      <c r="K33" s="254"/>
    </row>
    <row r="34" spans="1:11" ht="15.75" customHeight="1">
      <c r="A34" s="28" t="s">
        <v>5</v>
      </c>
      <c r="B34" s="255" t="s">
        <v>6</v>
      </c>
      <c r="C34" s="248"/>
      <c r="D34" s="248"/>
      <c r="E34" s="248"/>
      <c r="F34" s="249"/>
      <c r="G34" s="255" t="s">
        <v>7</v>
      </c>
      <c r="H34" s="248"/>
      <c r="I34" s="248"/>
      <c r="J34" s="248"/>
      <c r="K34" s="253"/>
    </row>
    <row r="35" spans="1:11" ht="15.75" customHeight="1">
      <c r="A35" s="29" t="s">
        <v>8</v>
      </c>
      <c r="B35" s="41" t="s">
        <v>9</v>
      </c>
      <c r="C35" s="31" t="s">
        <v>10</v>
      </c>
      <c r="D35" s="5" t="s">
        <v>11</v>
      </c>
      <c r="E35" s="31" t="s">
        <v>12</v>
      </c>
      <c r="F35" s="31" t="s">
        <v>13</v>
      </c>
      <c r="G35" s="9" t="s">
        <v>14</v>
      </c>
      <c r="H35" s="9" t="s">
        <v>15</v>
      </c>
      <c r="I35" s="9" t="s">
        <v>16</v>
      </c>
      <c r="J35" s="9" t="s">
        <v>17</v>
      </c>
      <c r="K35" s="32" t="s">
        <v>18</v>
      </c>
    </row>
    <row r="36" spans="1:11" ht="15.75" customHeight="1">
      <c r="A36" s="33">
        <v>1</v>
      </c>
      <c r="B36" s="266" t="s">
        <v>22</v>
      </c>
      <c r="C36" s="42"/>
      <c r="D36" s="12"/>
      <c r="E36" s="267" t="s">
        <v>22</v>
      </c>
      <c r="F36" s="11"/>
      <c r="G36" s="13"/>
      <c r="H36" s="13"/>
      <c r="I36" s="267" t="s">
        <v>22</v>
      </c>
      <c r="J36" s="267" t="s">
        <v>22</v>
      </c>
      <c r="K36" s="34"/>
    </row>
    <row r="37" spans="1:11" ht="15">
      <c r="A37" s="33">
        <v>2</v>
      </c>
      <c r="B37" s="237"/>
      <c r="C37" s="42"/>
      <c r="D37" s="12"/>
      <c r="E37" s="268"/>
      <c r="F37" s="11"/>
      <c r="G37" s="13"/>
      <c r="H37" s="13"/>
      <c r="I37" s="268"/>
      <c r="J37" s="268"/>
      <c r="K37" s="34"/>
    </row>
    <row r="38" spans="1:11" ht="15">
      <c r="A38" s="33">
        <v>3</v>
      </c>
      <c r="B38" s="237"/>
      <c r="C38" s="42"/>
      <c r="D38" s="12"/>
      <c r="E38" s="268"/>
      <c r="F38" s="11"/>
      <c r="G38" s="13"/>
      <c r="H38" s="13"/>
      <c r="I38" s="268"/>
      <c r="J38" s="268"/>
      <c r="K38" s="34"/>
    </row>
    <row r="39" spans="1:11" ht="15">
      <c r="A39" s="33">
        <v>4</v>
      </c>
      <c r="B39" s="237"/>
      <c r="C39" s="42"/>
      <c r="D39" s="12"/>
      <c r="E39" s="269"/>
      <c r="F39" s="11"/>
      <c r="G39" s="13"/>
      <c r="H39" s="13"/>
      <c r="I39" s="269"/>
      <c r="J39" s="269"/>
      <c r="K39" s="34"/>
    </row>
    <row r="40" spans="1:11" ht="15">
      <c r="A40" s="33">
        <v>5</v>
      </c>
      <c r="B40" s="43"/>
      <c r="C40" s="15"/>
      <c r="D40" s="15"/>
      <c r="E40" s="15"/>
      <c r="F40" s="15"/>
      <c r="G40" s="13"/>
      <c r="H40" s="13"/>
      <c r="I40" s="20"/>
      <c r="J40" s="20"/>
      <c r="K40" s="35"/>
    </row>
    <row r="41" spans="1:11" ht="15">
      <c r="A41" s="33">
        <v>6</v>
      </c>
      <c r="B41" s="20"/>
      <c r="C41" s="20"/>
      <c r="D41" s="20"/>
      <c r="E41" s="20"/>
      <c r="F41" s="20"/>
      <c r="G41" s="36"/>
      <c r="H41" s="20"/>
      <c r="I41" s="20"/>
      <c r="J41" s="20"/>
      <c r="K41" s="35"/>
    </row>
    <row r="42" spans="1:11" ht="15">
      <c r="A42" s="33">
        <v>7</v>
      </c>
      <c r="B42" s="20"/>
      <c r="C42" s="20"/>
      <c r="D42" s="20"/>
      <c r="E42" s="20"/>
      <c r="F42" s="20"/>
      <c r="G42" s="36"/>
      <c r="H42" s="20"/>
      <c r="I42" s="20"/>
      <c r="J42" s="20"/>
      <c r="K42" s="35"/>
    </row>
    <row r="43" spans="1:11" ht="15">
      <c r="A43" s="37">
        <v>8</v>
      </c>
      <c r="B43" s="38"/>
      <c r="C43" s="38"/>
      <c r="D43" s="38"/>
      <c r="E43" s="38"/>
      <c r="F43" s="38"/>
      <c r="G43" s="39"/>
      <c r="H43" s="38"/>
      <c r="I43" s="38"/>
      <c r="J43" s="38"/>
      <c r="K43" s="40"/>
    </row>
    <row r="44" spans="1:11" ht="14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1:11" ht="14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</row>
    <row r="46" spans="1:11" ht="14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</row>
    <row r="47" spans="1:11" ht="15">
      <c r="A47" s="256" t="s">
        <v>23</v>
      </c>
      <c r="B47" s="251"/>
      <c r="C47" s="251"/>
      <c r="D47" s="251"/>
      <c r="E47" s="251"/>
      <c r="F47" s="251"/>
      <c r="G47" s="251"/>
      <c r="H47" s="251"/>
      <c r="I47" s="251"/>
      <c r="J47" s="251"/>
      <c r="K47" s="257"/>
    </row>
    <row r="48" spans="1:11" ht="14.25">
      <c r="A48" s="258" t="s">
        <v>2</v>
      </c>
      <c r="B48" s="260" t="s">
        <v>3</v>
      </c>
      <c r="C48" s="237"/>
      <c r="D48" s="237"/>
      <c r="E48" s="237"/>
      <c r="F48" s="234"/>
      <c r="G48" s="261" t="s">
        <v>4</v>
      </c>
      <c r="H48" s="237"/>
      <c r="I48" s="237"/>
      <c r="J48" s="237"/>
      <c r="K48" s="262"/>
    </row>
    <row r="49" spans="1:11" ht="14.25">
      <c r="A49" s="259"/>
      <c r="B49" s="251"/>
      <c r="C49" s="251"/>
      <c r="D49" s="251"/>
      <c r="E49" s="251"/>
      <c r="F49" s="235"/>
      <c r="G49" s="251"/>
      <c r="H49" s="251"/>
      <c r="I49" s="251"/>
      <c r="J49" s="251"/>
      <c r="K49" s="257"/>
    </row>
    <row r="50" spans="1:11" ht="15">
      <c r="A50" s="45" t="s">
        <v>5</v>
      </c>
      <c r="B50" s="263" t="s">
        <v>6</v>
      </c>
      <c r="C50" s="264"/>
      <c r="D50" s="264"/>
      <c r="E50" s="264"/>
      <c r="F50" s="265"/>
      <c r="G50" s="263" t="s">
        <v>7</v>
      </c>
      <c r="H50" s="264"/>
      <c r="I50" s="264"/>
      <c r="J50" s="264"/>
      <c r="K50" s="265"/>
    </row>
    <row r="51" spans="1:11" ht="15">
      <c r="A51" s="46" t="s">
        <v>8</v>
      </c>
      <c r="B51" s="47" t="s">
        <v>9</v>
      </c>
      <c r="C51" s="47" t="s">
        <v>10</v>
      </c>
      <c r="D51" s="47" t="s">
        <v>11</v>
      </c>
      <c r="E51" s="47" t="s">
        <v>12</v>
      </c>
      <c r="F51" s="47" t="s">
        <v>13</v>
      </c>
      <c r="G51" s="48" t="s">
        <v>14</v>
      </c>
      <c r="H51" s="48" t="s">
        <v>15</v>
      </c>
      <c r="I51" s="48" t="s">
        <v>16</v>
      </c>
      <c r="J51" s="48" t="s">
        <v>17</v>
      </c>
      <c r="K51" s="48" t="s">
        <v>18</v>
      </c>
    </row>
    <row r="52" spans="1:11" ht="15">
      <c r="A52" s="46">
        <v>1</v>
      </c>
      <c r="B52" s="49"/>
      <c r="C52" s="233" t="s">
        <v>24</v>
      </c>
      <c r="D52" s="233" t="s">
        <v>24</v>
      </c>
      <c r="E52" s="49"/>
      <c r="F52" s="50"/>
      <c r="G52" s="51"/>
      <c r="H52" s="236" t="s">
        <v>24</v>
      </c>
      <c r="I52" s="51"/>
      <c r="J52" s="51"/>
      <c r="K52" s="50"/>
    </row>
    <row r="53" spans="1:11" ht="15">
      <c r="A53" s="46">
        <v>2</v>
      </c>
      <c r="B53" s="49"/>
      <c r="C53" s="234"/>
      <c r="D53" s="234"/>
      <c r="E53" s="49"/>
      <c r="F53" s="50"/>
      <c r="G53" s="51"/>
      <c r="H53" s="237"/>
      <c r="I53" s="51"/>
      <c r="J53" s="51"/>
      <c r="K53" s="50"/>
    </row>
    <row r="54" spans="1:11" ht="15">
      <c r="A54" s="46">
        <v>3</v>
      </c>
      <c r="B54" s="49"/>
      <c r="C54" s="234"/>
      <c r="D54" s="234"/>
      <c r="E54" s="49"/>
      <c r="F54" s="50"/>
      <c r="G54" s="51"/>
      <c r="H54" s="237"/>
      <c r="I54" s="51"/>
      <c r="J54" s="51"/>
      <c r="K54" s="50"/>
    </row>
    <row r="55" spans="1:11" ht="15">
      <c r="A55" s="46">
        <v>4</v>
      </c>
      <c r="B55" s="49"/>
      <c r="C55" s="235"/>
      <c r="D55" s="235"/>
      <c r="E55" s="49"/>
      <c r="F55" s="50"/>
      <c r="G55" s="51"/>
      <c r="H55" s="237"/>
      <c r="I55" s="51"/>
      <c r="J55" s="51"/>
      <c r="K55" s="50"/>
    </row>
    <row r="56" spans="1:11" ht="15">
      <c r="A56" s="46">
        <v>5</v>
      </c>
      <c r="B56" s="49"/>
      <c r="C56" s="49"/>
      <c r="D56" s="49"/>
      <c r="E56" s="50"/>
      <c r="F56" s="50"/>
      <c r="G56" s="51"/>
      <c r="H56" s="51"/>
      <c r="I56" s="49"/>
      <c r="J56" s="49"/>
      <c r="K56" s="50"/>
    </row>
    <row r="57" spans="1:11" ht="15">
      <c r="A57" s="46">
        <v>6</v>
      </c>
      <c r="B57" s="49"/>
      <c r="C57" s="49"/>
      <c r="D57" s="49"/>
      <c r="E57" s="49"/>
      <c r="F57" s="50"/>
      <c r="G57" s="51"/>
      <c r="H57" s="51"/>
      <c r="I57" s="49"/>
      <c r="J57" s="49"/>
      <c r="K57" s="50"/>
    </row>
    <row r="58" spans="1:11" ht="15">
      <c r="A58" s="46">
        <v>7</v>
      </c>
      <c r="B58" s="49"/>
      <c r="C58" s="49"/>
      <c r="D58" s="49"/>
      <c r="E58" s="49"/>
      <c r="F58" s="50"/>
      <c r="G58" s="49"/>
      <c r="H58" s="49"/>
      <c r="I58" s="49"/>
      <c r="J58" s="49"/>
      <c r="K58" s="50"/>
    </row>
    <row r="59" spans="1:11" ht="15">
      <c r="A59" s="52">
        <v>8</v>
      </c>
      <c r="B59" s="53"/>
      <c r="C59" s="53"/>
      <c r="D59" s="53"/>
      <c r="E59" s="53"/>
      <c r="F59" s="54"/>
      <c r="G59" s="53"/>
      <c r="H59" s="53"/>
      <c r="I59" s="53"/>
      <c r="J59" s="53"/>
      <c r="K59" s="54"/>
    </row>
    <row r="60" spans="1:11" ht="15" thickTop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ht="15" thickBot="1">
      <c r="A61" s="190"/>
      <c r="B61" s="190"/>
      <c r="C61" s="190"/>
      <c r="D61" s="190"/>
      <c r="E61" s="190"/>
      <c r="F61" s="190"/>
      <c r="G61" s="190"/>
      <c r="H61" s="190"/>
      <c r="I61" s="190"/>
      <c r="J61" s="190"/>
      <c r="K61" s="190"/>
    </row>
    <row r="62" spans="1:11" ht="25.5" customHeight="1">
      <c r="A62" s="242" t="s">
        <v>25</v>
      </c>
      <c r="B62" s="243"/>
      <c r="C62" s="243"/>
      <c r="D62" s="243"/>
      <c r="E62" s="243"/>
      <c r="F62" s="243"/>
      <c r="G62" s="243"/>
      <c r="H62" s="243"/>
      <c r="I62" s="243"/>
      <c r="J62" s="243"/>
      <c r="K62" s="244"/>
    </row>
    <row r="63" spans="1:11" ht="14.25" customHeight="1">
      <c r="A63" s="245" t="s">
        <v>2</v>
      </c>
      <c r="B63" s="247" t="s">
        <v>3</v>
      </c>
      <c r="C63" s="248"/>
      <c r="D63" s="248"/>
      <c r="E63" s="248"/>
      <c r="F63" s="249"/>
      <c r="G63" s="252" t="s">
        <v>4</v>
      </c>
      <c r="H63" s="248"/>
      <c r="I63" s="248"/>
      <c r="J63" s="248"/>
      <c r="K63" s="253"/>
    </row>
    <row r="64" spans="1:11" ht="14.25">
      <c r="A64" s="246"/>
      <c r="B64" s="250"/>
      <c r="C64" s="251"/>
      <c r="D64" s="251"/>
      <c r="E64" s="251"/>
      <c r="F64" s="235"/>
      <c r="G64" s="250"/>
      <c r="H64" s="251"/>
      <c r="I64" s="251"/>
      <c r="J64" s="251"/>
      <c r="K64" s="254"/>
    </row>
    <row r="65" spans="1:11" thickBot="1">
      <c r="A65" s="28" t="s">
        <v>5</v>
      </c>
      <c r="B65" s="255" t="s">
        <v>6</v>
      </c>
      <c r="C65" s="248"/>
      <c r="D65" s="248"/>
      <c r="E65" s="248"/>
      <c r="F65" s="249"/>
      <c r="G65" s="255" t="s">
        <v>7</v>
      </c>
      <c r="H65" s="248"/>
      <c r="I65" s="248"/>
      <c r="J65" s="248"/>
      <c r="K65" s="253"/>
    </row>
    <row r="66" spans="1:11" thickTop="1">
      <c r="A66" s="29" t="s">
        <v>8</v>
      </c>
      <c r="B66" s="41" t="s">
        <v>9</v>
      </c>
      <c r="C66" s="31" t="s">
        <v>10</v>
      </c>
      <c r="D66" s="5" t="s">
        <v>11</v>
      </c>
      <c r="E66" s="31" t="s">
        <v>12</v>
      </c>
      <c r="F66" s="31" t="s">
        <v>13</v>
      </c>
      <c r="G66" s="9" t="s">
        <v>14</v>
      </c>
      <c r="H66" s="9" t="s">
        <v>15</v>
      </c>
      <c r="I66" s="9" t="s">
        <v>16</v>
      </c>
      <c r="J66" s="9" t="s">
        <v>17</v>
      </c>
      <c r="K66" s="32" t="s">
        <v>18</v>
      </c>
    </row>
    <row r="67" spans="1:11" ht="15" customHeight="1">
      <c r="A67" s="216">
        <v>1</v>
      </c>
      <c r="B67" s="240" t="s">
        <v>26</v>
      </c>
      <c r="C67" s="238" t="s">
        <v>27</v>
      </c>
      <c r="D67" s="240" t="s">
        <v>28</v>
      </c>
      <c r="E67" s="240" t="s">
        <v>26</v>
      </c>
      <c r="F67" s="213" t="s">
        <v>29</v>
      </c>
      <c r="G67" s="211"/>
      <c r="H67" s="214" t="s">
        <v>30</v>
      </c>
      <c r="I67" s="215" t="s">
        <v>31</v>
      </c>
      <c r="J67" s="215" t="s">
        <v>31</v>
      </c>
      <c r="K67" s="217"/>
    </row>
    <row r="68" spans="1:11" ht="15">
      <c r="A68" s="216">
        <v>2</v>
      </c>
      <c r="B68" s="241"/>
      <c r="C68" s="239"/>
      <c r="D68" s="241"/>
      <c r="E68" s="241"/>
      <c r="F68" s="213" t="s">
        <v>29</v>
      </c>
      <c r="G68" s="211"/>
      <c r="H68" s="214" t="s">
        <v>30</v>
      </c>
      <c r="I68" s="215" t="s">
        <v>31</v>
      </c>
      <c r="J68" s="215" t="s">
        <v>31</v>
      </c>
      <c r="K68" s="217"/>
    </row>
    <row r="69" spans="1:11" ht="45">
      <c r="A69" s="216">
        <v>3</v>
      </c>
      <c r="B69" s="241"/>
      <c r="C69" s="239"/>
      <c r="D69" s="241"/>
      <c r="E69" s="241"/>
      <c r="F69" s="212" t="s">
        <v>26</v>
      </c>
      <c r="G69" s="211"/>
      <c r="H69" s="213" t="s">
        <v>29</v>
      </c>
      <c r="I69" s="212" t="s">
        <v>26</v>
      </c>
      <c r="J69" s="214" t="s">
        <v>30</v>
      </c>
      <c r="K69" s="217"/>
    </row>
    <row r="70" spans="1:11" ht="45">
      <c r="A70" s="216">
        <v>4</v>
      </c>
      <c r="B70" s="241"/>
      <c r="C70" s="239"/>
      <c r="D70" s="241"/>
      <c r="E70" s="241"/>
      <c r="F70" s="212" t="s">
        <v>26</v>
      </c>
      <c r="G70" s="211"/>
      <c r="H70" s="213" t="s">
        <v>29</v>
      </c>
      <c r="I70" s="212" t="s">
        <v>26</v>
      </c>
      <c r="J70" s="214" t="s">
        <v>30</v>
      </c>
      <c r="K70" s="217"/>
    </row>
    <row r="71" spans="1:11" ht="15">
      <c r="A71" s="216">
        <v>5</v>
      </c>
      <c r="B71" s="209"/>
      <c r="C71" s="209"/>
      <c r="D71" s="209"/>
      <c r="E71" s="209"/>
      <c r="F71" s="209"/>
      <c r="G71" s="210"/>
      <c r="H71" s="210"/>
      <c r="I71" s="209"/>
      <c r="J71" s="209"/>
      <c r="K71" s="218"/>
    </row>
    <row r="72" spans="1:11" ht="15">
      <c r="A72" s="216">
        <v>6</v>
      </c>
      <c r="B72" s="209"/>
      <c r="C72" s="209"/>
      <c r="D72" s="209"/>
      <c r="E72" s="209"/>
      <c r="F72" s="209"/>
      <c r="G72" s="210"/>
      <c r="H72" s="210"/>
      <c r="I72" s="209"/>
      <c r="J72" s="209"/>
      <c r="K72" s="218"/>
    </row>
    <row r="73" spans="1:11" ht="15">
      <c r="A73" s="216">
        <v>7</v>
      </c>
      <c r="B73" s="209"/>
      <c r="C73" s="209"/>
      <c r="D73" s="209"/>
      <c r="E73" s="209"/>
      <c r="F73" s="209"/>
      <c r="G73" s="209"/>
      <c r="H73" s="209"/>
      <c r="I73" s="209"/>
      <c r="J73" s="209"/>
      <c r="K73" s="218"/>
    </row>
    <row r="74" spans="1:11" thickBot="1">
      <c r="A74" s="219">
        <v>8</v>
      </c>
      <c r="B74" s="220"/>
      <c r="C74" s="220"/>
      <c r="D74" s="220"/>
      <c r="E74" s="220"/>
      <c r="F74" s="220"/>
      <c r="G74" s="220"/>
      <c r="H74" s="220"/>
      <c r="I74" s="220"/>
      <c r="J74" s="220"/>
      <c r="K74" s="221"/>
    </row>
    <row r="75" spans="1:11" ht="14.2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</row>
    <row r="76" spans="1:11" ht="15">
      <c r="A76" s="57" t="s">
        <v>32</v>
      </c>
      <c r="B76" s="57" t="s">
        <v>33</v>
      </c>
      <c r="C76" s="58"/>
      <c r="D76" s="58"/>
      <c r="E76" s="26"/>
      <c r="F76" s="27"/>
      <c r="G76" s="27"/>
      <c r="H76" s="27"/>
      <c r="I76" s="27"/>
      <c r="J76" s="27"/>
      <c r="K76" s="27"/>
    </row>
    <row r="77" spans="1:11" ht="15">
      <c r="A77" s="58"/>
      <c r="B77" s="57" t="s">
        <v>34</v>
      </c>
      <c r="C77" s="58"/>
      <c r="D77" s="58"/>
      <c r="E77" s="26"/>
      <c r="F77" s="59"/>
      <c r="G77" s="59"/>
      <c r="H77" s="59"/>
      <c r="I77" s="59"/>
      <c r="J77" s="59"/>
      <c r="K77" s="59"/>
    </row>
    <row r="78" spans="1:11" ht="14.25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</row>
    <row r="79" spans="1:11" ht="14.2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</row>
    <row r="80" spans="1:11" ht="14.25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</row>
    <row r="81" spans="1:11" ht="14.25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</row>
    <row r="82" spans="1:11" ht="14.25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</row>
    <row r="83" spans="1:11" ht="14.25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</row>
    <row r="84" spans="1:11" ht="15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</row>
    <row r="85" spans="1:11" ht="15">
      <c r="A85" s="61"/>
      <c r="B85" s="60"/>
      <c r="C85" s="60"/>
      <c r="D85" s="60"/>
      <c r="E85" s="60"/>
      <c r="F85" s="60"/>
      <c r="G85" s="62"/>
      <c r="H85" s="62"/>
      <c r="I85" s="60"/>
      <c r="J85" s="60"/>
      <c r="K85" s="60"/>
    </row>
    <row r="86" spans="1:11" ht="15">
      <c r="A86" s="61"/>
      <c r="B86" s="60"/>
      <c r="C86" s="60"/>
      <c r="D86" s="60"/>
      <c r="E86" s="60"/>
      <c r="F86" s="60"/>
      <c r="G86" s="62"/>
      <c r="H86" s="62"/>
      <c r="I86" s="60"/>
      <c r="J86" s="60"/>
      <c r="K86" s="60"/>
    </row>
    <row r="87" spans="1:11" ht="15">
      <c r="A87" s="61"/>
      <c r="B87" s="60"/>
      <c r="C87" s="60"/>
      <c r="D87" s="60"/>
      <c r="E87" s="60"/>
      <c r="F87" s="60"/>
      <c r="G87" s="60"/>
      <c r="H87" s="60"/>
      <c r="I87" s="60"/>
      <c r="J87" s="60"/>
      <c r="K87" s="60"/>
    </row>
    <row r="88" spans="1:11" ht="15">
      <c r="A88" s="61"/>
      <c r="B88" s="60"/>
      <c r="C88" s="60"/>
      <c r="D88" s="60"/>
      <c r="E88" s="60"/>
      <c r="F88" s="60"/>
      <c r="G88" s="60"/>
      <c r="H88" s="60"/>
      <c r="I88" s="60"/>
      <c r="J88" s="60"/>
      <c r="K88" s="60"/>
    </row>
    <row r="89" spans="1:11" ht="15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</row>
    <row r="90" spans="1:11" ht="1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</row>
    <row r="91" spans="1:11" ht="15">
      <c r="A91" s="281"/>
      <c r="B91" s="237"/>
      <c r="C91" s="237"/>
      <c r="D91" s="237"/>
      <c r="E91" s="237"/>
      <c r="F91" s="237"/>
      <c r="G91" s="237"/>
      <c r="H91" s="237"/>
      <c r="I91" s="237"/>
      <c r="J91" s="237"/>
      <c r="K91" s="237"/>
    </row>
    <row r="92" spans="1:11" ht="14.25">
      <c r="A92" s="279"/>
      <c r="B92" s="282"/>
      <c r="C92" s="237"/>
      <c r="D92" s="237"/>
      <c r="E92" s="237"/>
      <c r="F92" s="237"/>
      <c r="G92" s="283"/>
      <c r="H92" s="237"/>
      <c r="I92" s="237"/>
      <c r="J92" s="237"/>
      <c r="K92" s="237"/>
    </row>
    <row r="93" spans="1:11" ht="15.75" customHeight="1">
      <c r="A93" s="237"/>
      <c r="B93" s="237"/>
      <c r="C93" s="237"/>
      <c r="D93" s="237"/>
      <c r="E93" s="237"/>
      <c r="F93" s="237"/>
      <c r="G93" s="237"/>
      <c r="H93" s="237"/>
      <c r="I93" s="237"/>
      <c r="J93" s="237"/>
      <c r="K93" s="237"/>
    </row>
    <row r="94" spans="1:11" ht="15">
      <c r="A94" s="61"/>
      <c r="B94" s="279"/>
      <c r="C94" s="237"/>
      <c r="D94" s="237"/>
      <c r="E94" s="237"/>
      <c r="F94" s="237"/>
      <c r="G94" s="279"/>
      <c r="H94" s="237"/>
      <c r="I94" s="237"/>
      <c r="J94" s="237"/>
      <c r="K94" s="237"/>
    </row>
    <row r="95" spans="1:11" ht="15">
      <c r="A95" s="61"/>
      <c r="B95" s="61"/>
      <c r="C95" s="61"/>
      <c r="D95" s="61"/>
      <c r="E95" s="61"/>
      <c r="F95" s="61"/>
      <c r="G95" s="63"/>
      <c r="H95" s="63"/>
      <c r="I95" s="63"/>
      <c r="J95" s="63"/>
      <c r="K95" s="63"/>
    </row>
    <row r="96" spans="1:11" ht="15">
      <c r="A96" s="61"/>
      <c r="B96" s="280"/>
      <c r="C96" s="280"/>
      <c r="D96" s="280"/>
      <c r="E96" s="280"/>
      <c r="F96" s="280"/>
      <c r="G96" s="62"/>
      <c r="H96" s="280"/>
      <c r="I96" s="280"/>
      <c r="J96" s="280"/>
      <c r="K96" s="280"/>
    </row>
    <row r="97" spans="1:11" ht="15">
      <c r="A97" s="61"/>
      <c r="B97" s="237"/>
      <c r="C97" s="237"/>
      <c r="D97" s="237"/>
      <c r="E97" s="237"/>
      <c r="F97" s="237"/>
      <c r="G97" s="62"/>
      <c r="H97" s="237"/>
      <c r="I97" s="237"/>
      <c r="J97" s="237"/>
      <c r="K97" s="237"/>
    </row>
    <row r="98" spans="1:11" ht="15">
      <c r="A98" s="61"/>
      <c r="B98" s="237"/>
      <c r="C98" s="237"/>
      <c r="D98" s="237"/>
      <c r="E98" s="237"/>
      <c r="F98" s="237"/>
      <c r="G98" s="62"/>
      <c r="H98" s="237"/>
      <c r="I98" s="237"/>
      <c r="J98" s="237"/>
      <c r="K98" s="237"/>
    </row>
    <row r="99" spans="1:11" ht="15">
      <c r="A99" s="61"/>
      <c r="B99" s="237"/>
      <c r="C99" s="237"/>
      <c r="D99" s="237"/>
      <c r="E99" s="237"/>
      <c r="F99" s="237"/>
      <c r="G99" s="62"/>
      <c r="H99" s="237"/>
      <c r="I99" s="237"/>
      <c r="J99" s="237"/>
      <c r="K99" s="237"/>
    </row>
    <row r="100" spans="1:11" ht="15">
      <c r="A100" s="61"/>
      <c r="B100" s="60"/>
      <c r="C100" s="60"/>
      <c r="D100" s="60"/>
      <c r="E100" s="60"/>
      <c r="F100" s="60"/>
      <c r="G100" s="62"/>
      <c r="H100" s="62"/>
      <c r="I100" s="60"/>
      <c r="J100" s="60"/>
      <c r="K100" s="60"/>
    </row>
    <row r="101" spans="1:11" ht="15">
      <c r="A101" s="61"/>
      <c r="B101" s="60"/>
      <c r="C101" s="60"/>
      <c r="D101" s="60"/>
      <c r="E101" s="60"/>
      <c r="F101" s="60"/>
      <c r="G101" s="62"/>
      <c r="H101" s="62"/>
      <c r="I101" s="60"/>
      <c r="J101" s="60"/>
      <c r="K101" s="60"/>
    </row>
    <row r="102" spans="1:11" ht="15">
      <c r="A102" s="61"/>
      <c r="B102" s="60"/>
      <c r="C102" s="60"/>
      <c r="D102" s="60"/>
      <c r="E102" s="60"/>
      <c r="F102" s="60"/>
      <c r="G102" s="60"/>
      <c r="H102" s="60"/>
      <c r="I102" s="60"/>
      <c r="J102" s="60"/>
      <c r="K102" s="60"/>
    </row>
    <row r="103" spans="1:11" ht="15">
      <c r="A103" s="61"/>
      <c r="B103" s="60"/>
      <c r="C103" s="60"/>
      <c r="D103" s="60"/>
      <c r="E103" s="60"/>
      <c r="F103" s="60"/>
      <c r="G103" s="60"/>
      <c r="H103" s="60"/>
      <c r="I103" s="60"/>
      <c r="J103" s="60"/>
      <c r="K103" s="60"/>
    </row>
    <row r="104" spans="1:11" ht="15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</row>
    <row r="105" spans="1:11" ht="15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</row>
    <row r="106" spans="1:11" ht="15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</row>
    <row r="107" spans="1:11" ht="15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</row>
    <row r="108" spans="1:11" ht="15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</row>
    <row r="109" spans="1:11" ht="15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</row>
    <row r="110" spans="1:11" ht="15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</row>
    <row r="111" spans="1:11" ht="15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</row>
    <row r="112" spans="1:11" ht="15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</row>
    <row r="113" spans="1:11" ht="15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</row>
    <row r="114" spans="1:11" ht="1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</row>
    <row r="115" spans="1:11" ht="1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</row>
    <row r="116" spans="1:11" ht="1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</row>
    <row r="117" spans="1:11" ht="1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</row>
    <row r="118" spans="1:11" ht="1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</row>
  </sheetData>
  <mergeCells count="62">
    <mergeCell ref="A91:K91"/>
    <mergeCell ref="A92:A93"/>
    <mergeCell ref="B92:F93"/>
    <mergeCell ref="G92:K93"/>
    <mergeCell ref="B94:F94"/>
    <mergeCell ref="G94:K94"/>
    <mergeCell ref="J96:J99"/>
    <mergeCell ref="K96:K99"/>
    <mergeCell ref="B96:B99"/>
    <mergeCell ref="C96:C99"/>
    <mergeCell ref="D96:D99"/>
    <mergeCell ref="E96:E99"/>
    <mergeCell ref="F96:F99"/>
    <mergeCell ref="H96:H99"/>
    <mergeCell ref="I96:I99"/>
    <mergeCell ref="E6:E9"/>
    <mergeCell ref="F6:F9"/>
    <mergeCell ref="A1:K1"/>
    <mergeCell ref="A2:A3"/>
    <mergeCell ref="B2:F3"/>
    <mergeCell ref="G2:K3"/>
    <mergeCell ref="B4:F4"/>
    <mergeCell ref="G4:K4"/>
    <mergeCell ref="B6:B9"/>
    <mergeCell ref="H6:H9"/>
    <mergeCell ref="A16:K16"/>
    <mergeCell ref="A17:A18"/>
    <mergeCell ref="B17:F18"/>
    <mergeCell ref="G17:K18"/>
    <mergeCell ref="B19:F19"/>
    <mergeCell ref="G19:K19"/>
    <mergeCell ref="I21:I24"/>
    <mergeCell ref="J21:J24"/>
    <mergeCell ref="A31:K31"/>
    <mergeCell ref="B32:F33"/>
    <mergeCell ref="G32:K33"/>
    <mergeCell ref="B34:F34"/>
    <mergeCell ref="G34:K34"/>
    <mergeCell ref="A32:A33"/>
    <mergeCell ref="B36:B39"/>
    <mergeCell ref="E36:E39"/>
    <mergeCell ref="I36:I39"/>
    <mergeCell ref="J36:J39"/>
    <mergeCell ref="A47:K47"/>
    <mergeCell ref="A48:A49"/>
    <mergeCell ref="B48:F49"/>
    <mergeCell ref="G48:K49"/>
    <mergeCell ref="B50:F50"/>
    <mergeCell ref="G50:K50"/>
    <mergeCell ref="C52:C55"/>
    <mergeCell ref="D52:D55"/>
    <mergeCell ref="H52:H55"/>
    <mergeCell ref="C67:C70"/>
    <mergeCell ref="D67:D70"/>
    <mergeCell ref="A62:K62"/>
    <mergeCell ref="A63:A64"/>
    <mergeCell ref="B63:F64"/>
    <mergeCell ref="G63:K64"/>
    <mergeCell ref="B65:F65"/>
    <mergeCell ref="G65:K65"/>
    <mergeCell ref="B67:B70"/>
    <mergeCell ref="E67:E70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63"/>
  <sheetViews>
    <sheetView topLeftCell="A34" workbookViewId="0">
      <selection activeCell="M20" sqref="M20"/>
    </sheetView>
  </sheetViews>
  <sheetFormatPr defaultColWidth="14.42578125" defaultRowHeight="15.75" customHeight="1"/>
  <cols>
    <col min="1" max="1" width="9.7109375" style="4" customWidth="1"/>
    <col min="2" max="2" width="11" style="4" customWidth="1"/>
    <col min="3" max="3" width="10.85546875" style="4" customWidth="1"/>
    <col min="4" max="4" width="10.7109375" style="4" customWidth="1"/>
    <col min="5" max="5" width="10.5703125" style="4" customWidth="1"/>
    <col min="6" max="6" width="10.28515625" style="4" customWidth="1"/>
    <col min="7" max="7" width="10.5703125" style="4" customWidth="1"/>
    <col min="8" max="8" width="10.42578125" style="4" customWidth="1"/>
    <col min="9" max="9" width="9.7109375" style="4" customWidth="1"/>
    <col min="10" max="10" width="14.140625" style="4" customWidth="1"/>
    <col min="11" max="11" width="13.28515625" style="4" customWidth="1"/>
    <col min="12" max="16384" width="14.42578125" style="4"/>
  </cols>
  <sheetData>
    <row r="1" spans="1:11" ht="15.75" customHeight="1">
      <c r="A1" s="274" t="s">
        <v>69</v>
      </c>
      <c r="B1" s="275"/>
      <c r="C1" s="275"/>
      <c r="D1" s="275"/>
      <c r="E1" s="275"/>
      <c r="F1" s="275"/>
      <c r="G1" s="275"/>
      <c r="H1" s="275"/>
      <c r="I1" s="275"/>
      <c r="J1" s="275"/>
      <c r="K1" s="276"/>
    </row>
    <row r="2" spans="1:11" ht="14.25">
      <c r="A2" s="300" t="s">
        <v>2</v>
      </c>
      <c r="B2" s="301" t="s">
        <v>3</v>
      </c>
      <c r="C2" s="248"/>
      <c r="D2" s="248"/>
      <c r="E2" s="248"/>
      <c r="F2" s="249"/>
      <c r="G2" s="302" t="s">
        <v>4</v>
      </c>
      <c r="H2" s="248"/>
      <c r="I2" s="248"/>
      <c r="J2" s="248"/>
      <c r="K2" s="278"/>
    </row>
    <row r="3" spans="1:11" ht="14.25">
      <c r="A3" s="259"/>
      <c r="B3" s="250"/>
      <c r="C3" s="251"/>
      <c r="D3" s="251"/>
      <c r="E3" s="251"/>
      <c r="F3" s="235"/>
      <c r="G3" s="250"/>
      <c r="H3" s="251"/>
      <c r="I3" s="251"/>
      <c r="J3" s="251"/>
      <c r="K3" s="257"/>
    </row>
    <row r="4" spans="1:11" ht="15.75" customHeight="1">
      <c r="A4" s="64" t="s">
        <v>5</v>
      </c>
      <c r="B4" s="303" t="s">
        <v>6</v>
      </c>
      <c r="C4" s="248"/>
      <c r="D4" s="248"/>
      <c r="E4" s="248"/>
      <c r="F4" s="249"/>
      <c r="G4" s="303" t="s">
        <v>7</v>
      </c>
      <c r="H4" s="248"/>
      <c r="I4" s="248"/>
      <c r="J4" s="248"/>
      <c r="K4" s="278"/>
    </row>
    <row r="5" spans="1:11" ht="15.75" customHeight="1">
      <c r="A5" s="65" t="s">
        <v>8</v>
      </c>
      <c r="B5" s="66" t="s">
        <v>9</v>
      </c>
      <c r="C5" s="66" t="s">
        <v>10</v>
      </c>
      <c r="D5" s="66" t="s">
        <v>11</v>
      </c>
      <c r="E5" s="66" t="s">
        <v>12</v>
      </c>
      <c r="F5" s="66" t="s">
        <v>13</v>
      </c>
      <c r="G5" s="55" t="s">
        <v>14</v>
      </c>
      <c r="H5" s="55" t="s">
        <v>15</v>
      </c>
      <c r="I5" s="55" t="s">
        <v>16</v>
      </c>
      <c r="J5" s="55" t="s">
        <v>17</v>
      </c>
      <c r="K5" s="67" t="s">
        <v>18</v>
      </c>
    </row>
    <row r="6" spans="1:11" ht="15.75" customHeight="1">
      <c r="A6" s="65">
        <v>1</v>
      </c>
      <c r="B6" s="68"/>
      <c r="C6" s="304" t="s">
        <v>35</v>
      </c>
      <c r="D6" s="69"/>
      <c r="E6" s="304" t="s">
        <v>35</v>
      </c>
      <c r="F6" s="304" t="s">
        <v>35</v>
      </c>
      <c r="G6" s="70"/>
      <c r="H6" s="14"/>
      <c r="I6" s="304" t="s">
        <v>35</v>
      </c>
      <c r="J6" s="15"/>
      <c r="K6" s="16"/>
    </row>
    <row r="7" spans="1:11" ht="15.75" customHeight="1">
      <c r="A7" s="65">
        <v>2</v>
      </c>
      <c r="B7" s="68"/>
      <c r="C7" s="234"/>
      <c r="D7" s="69"/>
      <c r="E7" s="234"/>
      <c r="F7" s="234"/>
      <c r="G7" s="70"/>
      <c r="H7" s="14"/>
      <c r="I7" s="234"/>
      <c r="J7" s="15"/>
      <c r="K7" s="16"/>
    </row>
    <row r="8" spans="1:11" ht="15.75" customHeight="1">
      <c r="A8" s="65">
        <v>3</v>
      </c>
      <c r="B8" s="68"/>
      <c r="C8" s="234"/>
      <c r="D8" s="69"/>
      <c r="E8" s="234"/>
      <c r="F8" s="234"/>
      <c r="G8" s="70"/>
      <c r="H8" s="14"/>
      <c r="I8" s="234"/>
      <c r="J8" s="15"/>
      <c r="K8" s="16"/>
    </row>
    <row r="9" spans="1:11" ht="15.75" customHeight="1">
      <c r="A9" s="65">
        <v>4</v>
      </c>
      <c r="B9" s="68"/>
      <c r="C9" s="235"/>
      <c r="D9" s="69"/>
      <c r="E9" s="235"/>
      <c r="F9" s="235"/>
      <c r="G9" s="70"/>
      <c r="H9" s="14"/>
      <c r="I9" s="235"/>
      <c r="J9" s="15"/>
      <c r="K9" s="16"/>
    </row>
    <row r="10" spans="1:11" ht="15.75" customHeight="1">
      <c r="A10" s="65">
        <v>5</v>
      </c>
      <c r="B10" s="70"/>
      <c r="C10" s="15"/>
      <c r="D10" s="15"/>
      <c r="E10" s="15"/>
      <c r="F10" s="71"/>
      <c r="G10" s="70"/>
      <c r="H10" s="15"/>
      <c r="I10" s="15"/>
      <c r="J10" s="15"/>
      <c r="K10" s="71"/>
    </row>
    <row r="11" spans="1:11" ht="15.75" customHeight="1">
      <c r="A11" s="65">
        <v>6</v>
      </c>
      <c r="B11" s="70"/>
      <c r="C11" s="15"/>
      <c r="D11" s="15"/>
      <c r="E11" s="15"/>
      <c r="F11" s="71"/>
      <c r="G11" s="70"/>
      <c r="H11" s="15"/>
      <c r="I11" s="15"/>
      <c r="J11" s="15"/>
      <c r="K11" s="71"/>
    </row>
    <row r="12" spans="1:11" ht="15.75" customHeight="1">
      <c r="A12" s="65">
        <v>7</v>
      </c>
      <c r="B12" s="70"/>
      <c r="C12" s="15"/>
      <c r="D12" s="15"/>
      <c r="E12" s="15"/>
      <c r="F12" s="71"/>
      <c r="G12" s="70"/>
      <c r="H12" s="15"/>
      <c r="I12" s="15"/>
      <c r="J12" s="15"/>
      <c r="K12" s="71"/>
    </row>
    <row r="13" spans="1:11" ht="15.75" customHeight="1">
      <c r="A13" s="72">
        <v>8</v>
      </c>
      <c r="B13" s="73"/>
      <c r="C13" s="74"/>
      <c r="D13" s="74"/>
      <c r="E13" s="74"/>
      <c r="F13" s="75"/>
      <c r="G13" s="73"/>
      <c r="H13" s="74"/>
      <c r="I13" s="74"/>
      <c r="J13" s="74"/>
      <c r="K13" s="75"/>
    </row>
    <row r="14" spans="1:11" ht="15.75" customHeight="1">
      <c r="A14" s="76"/>
      <c r="B14" s="77"/>
      <c r="C14" s="76"/>
      <c r="D14" s="26"/>
      <c r="E14" s="26"/>
      <c r="F14" s="26"/>
      <c r="G14" s="78"/>
      <c r="H14" s="79"/>
      <c r="I14" s="79"/>
      <c r="J14" s="79"/>
      <c r="K14" s="79"/>
    </row>
    <row r="15" spans="1:11" ht="15.7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1" ht="15.75" customHeight="1">
      <c r="A16" s="305" t="s">
        <v>36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 ht="14.25">
      <c r="A17" s="308" t="s">
        <v>2</v>
      </c>
      <c r="B17" s="247" t="s">
        <v>3</v>
      </c>
      <c r="C17" s="248"/>
      <c r="D17" s="248"/>
      <c r="E17" s="248"/>
      <c r="F17" s="249"/>
      <c r="G17" s="252" t="s">
        <v>4</v>
      </c>
      <c r="H17" s="248"/>
      <c r="I17" s="248"/>
      <c r="J17" s="248"/>
      <c r="K17" s="249"/>
    </row>
    <row r="18" spans="1:11" ht="14.25">
      <c r="A18" s="269"/>
      <c r="B18" s="250"/>
      <c r="C18" s="251"/>
      <c r="D18" s="251"/>
      <c r="E18" s="251"/>
      <c r="F18" s="235"/>
      <c r="G18" s="250"/>
      <c r="H18" s="251"/>
      <c r="I18" s="251"/>
      <c r="J18" s="251"/>
      <c r="K18" s="235"/>
    </row>
    <row r="19" spans="1:11" ht="15.75" customHeight="1">
      <c r="A19" s="30" t="s">
        <v>5</v>
      </c>
      <c r="B19" s="255" t="s">
        <v>6</v>
      </c>
      <c r="C19" s="248"/>
      <c r="D19" s="248"/>
      <c r="E19" s="248"/>
      <c r="F19" s="249"/>
      <c r="G19" s="255" t="s">
        <v>7</v>
      </c>
      <c r="H19" s="248"/>
      <c r="I19" s="248"/>
      <c r="J19" s="248"/>
      <c r="K19" s="249"/>
    </row>
    <row r="20" spans="1:11" ht="15.75" customHeight="1">
      <c r="A20" s="80" t="s">
        <v>8</v>
      </c>
      <c r="B20" s="7" t="s">
        <v>9</v>
      </c>
      <c r="C20" s="7" t="s">
        <v>10</v>
      </c>
      <c r="D20" s="7" t="s">
        <v>11</v>
      </c>
      <c r="E20" s="7" t="s">
        <v>12</v>
      </c>
      <c r="F20" s="7" t="s">
        <v>13</v>
      </c>
      <c r="G20" s="9" t="s">
        <v>14</v>
      </c>
      <c r="H20" s="9" t="s">
        <v>15</v>
      </c>
      <c r="I20" s="9" t="s">
        <v>16</v>
      </c>
      <c r="J20" s="9" t="s">
        <v>17</v>
      </c>
      <c r="K20" s="9" t="s">
        <v>18</v>
      </c>
    </row>
    <row r="21" spans="1:11" ht="15.75" customHeight="1">
      <c r="A21" s="81">
        <v>1</v>
      </c>
      <c r="B21" s="68"/>
      <c r="C21" s="20"/>
      <c r="D21" s="69"/>
      <c r="E21" s="20"/>
      <c r="F21" s="21"/>
      <c r="G21" s="70"/>
      <c r="H21" s="14"/>
      <c r="I21" s="20"/>
      <c r="J21" s="15"/>
      <c r="K21" s="14"/>
    </row>
    <row r="22" spans="1:11" ht="15.75" customHeight="1">
      <c r="A22" s="81">
        <v>2</v>
      </c>
      <c r="B22" s="68"/>
      <c r="C22" s="20"/>
      <c r="D22" s="82"/>
      <c r="E22" s="20"/>
      <c r="F22" s="21"/>
      <c r="G22" s="70"/>
      <c r="H22" s="14"/>
      <c r="I22" s="20"/>
      <c r="J22" s="15"/>
      <c r="K22" s="14"/>
    </row>
    <row r="23" spans="1:11" ht="15.75" customHeight="1">
      <c r="A23" s="81">
        <v>3</v>
      </c>
      <c r="B23" s="68"/>
      <c r="C23" s="20"/>
      <c r="D23" s="82"/>
      <c r="E23" s="20"/>
      <c r="F23" s="21"/>
      <c r="G23" s="70"/>
      <c r="H23" s="14"/>
      <c r="I23" s="20"/>
      <c r="J23" s="15"/>
      <c r="K23" s="14"/>
    </row>
    <row r="24" spans="1:11" ht="15.75" customHeight="1">
      <c r="A24" s="81">
        <v>4</v>
      </c>
      <c r="B24" s="68"/>
      <c r="C24" s="20"/>
      <c r="D24" s="82"/>
      <c r="E24" s="20"/>
      <c r="F24" s="21"/>
      <c r="G24" s="70"/>
      <c r="H24" s="14"/>
      <c r="I24" s="20"/>
      <c r="J24" s="15"/>
      <c r="K24" s="14"/>
    </row>
    <row r="25" spans="1:11" ht="15.75" customHeight="1">
      <c r="A25" s="81">
        <v>5</v>
      </c>
      <c r="B25" s="17"/>
      <c r="C25" s="295" t="s">
        <v>35</v>
      </c>
      <c r="D25" s="20"/>
      <c r="E25" s="295" t="s">
        <v>35</v>
      </c>
      <c r="F25" s="296" t="s">
        <v>35</v>
      </c>
      <c r="G25" s="17"/>
      <c r="H25" s="20"/>
      <c r="I25" s="295" t="s">
        <v>35</v>
      </c>
      <c r="J25" s="20"/>
      <c r="K25" s="20"/>
    </row>
    <row r="26" spans="1:11" ht="15.75" customHeight="1">
      <c r="A26" s="81">
        <v>6</v>
      </c>
      <c r="B26" s="17"/>
      <c r="C26" s="234"/>
      <c r="D26" s="20"/>
      <c r="E26" s="234"/>
      <c r="F26" s="262"/>
      <c r="G26" s="17"/>
      <c r="H26" s="20"/>
      <c r="I26" s="234"/>
      <c r="J26" s="20"/>
      <c r="K26" s="20"/>
    </row>
    <row r="27" spans="1:11" ht="15.75" customHeight="1">
      <c r="A27" s="81">
        <v>7</v>
      </c>
      <c r="B27" s="17"/>
      <c r="C27" s="234"/>
      <c r="D27" s="20"/>
      <c r="E27" s="234"/>
      <c r="F27" s="262"/>
      <c r="G27" s="17"/>
      <c r="H27" s="20"/>
      <c r="I27" s="234"/>
      <c r="J27" s="20"/>
      <c r="K27" s="20"/>
    </row>
    <row r="28" spans="1:11" ht="15.75" customHeight="1">
      <c r="A28" s="81">
        <v>8</v>
      </c>
      <c r="B28" s="17"/>
      <c r="C28" s="235"/>
      <c r="D28" s="20"/>
      <c r="E28" s="235"/>
      <c r="F28" s="257"/>
      <c r="G28" s="17"/>
      <c r="H28" s="20"/>
      <c r="I28" s="235"/>
      <c r="J28" s="20"/>
      <c r="K28" s="20"/>
    </row>
    <row r="29" spans="1:11" ht="15.7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ht="15.75" customHeight="1">
      <c r="A30" s="274" t="s">
        <v>37</v>
      </c>
      <c r="B30" s="275"/>
      <c r="C30" s="275"/>
      <c r="D30" s="275"/>
      <c r="E30" s="275"/>
      <c r="F30" s="275"/>
      <c r="G30" s="275"/>
      <c r="H30" s="275"/>
      <c r="I30" s="275"/>
      <c r="J30" s="275"/>
      <c r="K30" s="276"/>
    </row>
    <row r="31" spans="1:11" ht="14.25">
      <c r="A31" s="277" t="s">
        <v>2</v>
      </c>
      <c r="B31" s="247" t="s">
        <v>3</v>
      </c>
      <c r="C31" s="248"/>
      <c r="D31" s="248"/>
      <c r="E31" s="248"/>
      <c r="F31" s="249"/>
      <c r="G31" s="252" t="s">
        <v>4</v>
      </c>
      <c r="H31" s="248"/>
      <c r="I31" s="248"/>
      <c r="J31" s="248"/>
      <c r="K31" s="278"/>
    </row>
    <row r="32" spans="1:11" ht="14.25">
      <c r="A32" s="259"/>
      <c r="B32" s="250"/>
      <c r="C32" s="251"/>
      <c r="D32" s="251"/>
      <c r="E32" s="251"/>
      <c r="F32" s="235"/>
      <c r="G32" s="250"/>
      <c r="H32" s="251"/>
      <c r="I32" s="251"/>
      <c r="J32" s="251"/>
      <c r="K32" s="257"/>
    </row>
    <row r="33" spans="1:11" ht="15.75" customHeight="1">
      <c r="A33" s="5" t="s">
        <v>5</v>
      </c>
      <c r="B33" s="255" t="s">
        <v>6</v>
      </c>
      <c r="C33" s="248"/>
      <c r="D33" s="248"/>
      <c r="E33" s="248"/>
      <c r="F33" s="249"/>
      <c r="G33" s="255" t="s">
        <v>7</v>
      </c>
      <c r="H33" s="248"/>
      <c r="I33" s="248"/>
      <c r="J33" s="248"/>
      <c r="K33" s="249"/>
    </row>
    <row r="34" spans="1:11" ht="15.75" customHeight="1">
      <c r="A34" s="6" t="s">
        <v>8</v>
      </c>
      <c r="B34" s="7" t="s">
        <v>9</v>
      </c>
      <c r="C34" s="7" t="s">
        <v>10</v>
      </c>
      <c r="D34" s="7" t="s">
        <v>11</v>
      </c>
      <c r="E34" s="7" t="s">
        <v>12</v>
      </c>
      <c r="F34" s="7" t="s">
        <v>13</v>
      </c>
      <c r="G34" s="9" t="s">
        <v>14</v>
      </c>
      <c r="H34" s="9" t="s">
        <v>15</v>
      </c>
      <c r="I34" s="9" t="s">
        <v>16</v>
      </c>
      <c r="J34" s="9" t="s">
        <v>17</v>
      </c>
      <c r="K34" s="9" t="s">
        <v>18</v>
      </c>
    </row>
    <row r="35" spans="1:11" ht="15.75" customHeight="1">
      <c r="A35" s="10">
        <v>1</v>
      </c>
      <c r="B35" s="297" t="s">
        <v>38</v>
      </c>
      <c r="C35" s="83"/>
      <c r="D35" s="287" t="s">
        <v>38</v>
      </c>
      <c r="E35" s="84"/>
      <c r="F35" s="85"/>
      <c r="G35" s="86"/>
      <c r="H35" s="288" t="s">
        <v>38</v>
      </c>
      <c r="I35" s="84"/>
      <c r="J35" s="289" t="s">
        <v>38</v>
      </c>
      <c r="K35" s="16"/>
    </row>
    <row r="36" spans="1:11" ht="15.75" customHeight="1">
      <c r="A36" s="10">
        <v>2</v>
      </c>
      <c r="B36" s="298"/>
      <c r="C36" s="87"/>
      <c r="D36" s="237"/>
      <c r="E36" s="88"/>
      <c r="F36" s="89"/>
      <c r="G36" s="86"/>
      <c r="H36" s="268"/>
      <c r="I36" s="88"/>
      <c r="J36" s="268"/>
      <c r="K36" s="16"/>
    </row>
    <row r="37" spans="1:11" ht="15">
      <c r="A37" s="10">
        <v>3</v>
      </c>
      <c r="B37" s="298"/>
      <c r="C37" s="87"/>
      <c r="D37" s="237"/>
      <c r="E37" s="88"/>
      <c r="F37" s="89"/>
      <c r="G37" s="86"/>
      <c r="H37" s="268"/>
      <c r="I37" s="88"/>
      <c r="J37" s="268"/>
      <c r="K37" s="16"/>
    </row>
    <row r="38" spans="1:11" ht="15">
      <c r="A38" s="10">
        <v>4</v>
      </c>
      <c r="B38" s="299"/>
      <c r="C38" s="87"/>
      <c r="D38" s="237"/>
      <c r="E38" s="88"/>
      <c r="F38" s="89"/>
      <c r="G38" s="86"/>
      <c r="H38" s="269"/>
      <c r="I38" s="88"/>
      <c r="J38" s="269"/>
      <c r="K38" s="16"/>
    </row>
    <row r="39" spans="1:11" ht="15">
      <c r="A39" s="10">
        <v>5</v>
      </c>
      <c r="B39" s="90"/>
      <c r="C39" s="20"/>
      <c r="D39" s="20"/>
      <c r="E39" s="20"/>
      <c r="F39" s="21"/>
      <c r="G39" s="17"/>
      <c r="H39" s="20"/>
      <c r="I39" s="20"/>
      <c r="J39" s="20"/>
      <c r="K39" s="21"/>
    </row>
    <row r="40" spans="1:11" ht="15">
      <c r="A40" s="10">
        <v>6</v>
      </c>
      <c r="B40" s="17"/>
      <c r="C40" s="20"/>
      <c r="D40" s="20"/>
      <c r="E40" s="20"/>
      <c r="F40" s="21"/>
      <c r="G40" s="17"/>
      <c r="H40" s="20"/>
      <c r="I40" s="20"/>
      <c r="J40" s="20"/>
      <c r="K40" s="21"/>
    </row>
    <row r="41" spans="1:11" ht="15">
      <c r="A41" s="10">
        <v>7</v>
      </c>
      <c r="B41" s="17"/>
      <c r="C41" s="20"/>
      <c r="D41" s="20"/>
      <c r="E41" s="20"/>
      <c r="F41" s="21"/>
      <c r="G41" s="17"/>
      <c r="H41" s="20"/>
      <c r="I41" s="20"/>
      <c r="J41" s="20"/>
      <c r="K41" s="21"/>
    </row>
    <row r="42" spans="1:11" ht="15">
      <c r="A42" s="22">
        <v>8</v>
      </c>
      <c r="B42" s="23"/>
      <c r="C42" s="24"/>
      <c r="D42" s="24"/>
      <c r="E42" s="24"/>
      <c r="F42" s="25"/>
      <c r="G42" s="23"/>
      <c r="H42" s="24"/>
      <c r="I42" s="24"/>
      <c r="J42" s="24"/>
      <c r="K42" s="25"/>
    </row>
    <row r="43" spans="1:11" ht="1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</row>
    <row r="44" spans="1:11" ht="1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1" ht="15">
      <c r="A45" s="274" t="s">
        <v>39</v>
      </c>
      <c r="B45" s="275"/>
      <c r="C45" s="275"/>
      <c r="D45" s="275"/>
      <c r="E45" s="275"/>
      <c r="F45" s="275"/>
      <c r="G45" s="275"/>
      <c r="H45" s="275"/>
      <c r="I45" s="275"/>
      <c r="J45" s="275"/>
      <c r="K45" s="276"/>
    </row>
    <row r="46" spans="1:11" ht="14.25">
      <c r="A46" s="277" t="s">
        <v>2</v>
      </c>
      <c r="B46" s="247" t="s">
        <v>3</v>
      </c>
      <c r="C46" s="248"/>
      <c r="D46" s="248"/>
      <c r="E46" s="248"/>
      <c r="F46" s="249"/>
      <c r="G46" s="252" t="s">
        <v>4</v>
      </c>
      <c r="H46" s="248"/>
      <c r="I46" s="248"/>
      <c r="J46" s="248"/>
      <c r="K46" s="278"/>
    </row>
    <row r="47" spans="1:11" ht="14.25">
      <c r="A47" s="259"/>
      <c r="B47" s="250"/>
      <c r="C47" s="251"/>
      <c r="D47" s="251"/>
      <c r="E47" s="251"/>
      <c r="F47" s="235"/>
      <c r="G47" s="250"/>
      <c r="H47" s="251"/>
      <c r="I47" s="251"/>
      <c r="J47" s="251"/>
      <c r="K47" s="257"/>
    </row>
    <row r="48" spans="1:11" ht="15">
      <c r="A48" s="5" t="s">
        <v>5</v>
      </c>
      <c r="B48" s="255" t="s">
        <v>40</v>
      </c>
      <c r="C48" s="248"/>
      <c r="D48" s="248"/>
      <c r="E48" s="248"/>
      <c r="F48" s="249"/>
      <c r="G48" s="255" t="s">
        <v>41</v>
      </c>
      <c r="H48" s="248"/>
      <c r="I48" s="248"/>
      <c r="J48" s="248"/>
      <c r="K48" s="278"/>
    </row>
    <row r="49" spans="1:11" ht="15">
      <c r="A49" s="6" t="s">
        <v>8</v>
      </c>
      <c r="B49" s="7" t="s">
        <v>9</v>
      </c>
      <c r="C49" s="7" t="s">
        <v>10</v>
      </c>
      <c r="D49" s="7" t="s">
        <v>11</v>
      </c>
      <c r="E49" s="7" t="s">
        <v>12</v>
      </c>
      <c r="F49" s="7" t="s">
        <v>13</v>
      </c>
      <c r="G49" s="91" t="s">
        <v>14</v>
      </c>
      <c r="H49" s="9" t="s">
        <v>15</v>
      </c>
      <c r="I49" s="9" t="s">
        <v>16</v>
      </c>
      <c r="J49" s="9" t="s">
        <v>17</v>
      </c>
      <c r="K49" s="9" t="s">
        <v>18</v>
      </c>
    </row>
    <row r="50" spans="1:11" ht="15">
      <c r="A50" s="10">
        <v>1</v>
      </c>
      <c r="B50" s="284" t="s">
        <v>24</v>
      </c>
      <c r="C50" s="286" t="s">
        <v>24</v>
      </c>
      <c r="D50" s="286" t="s">
        <v>24</v>
      </c>
      <c r="E50" s="286" t="s">
        <v>24</v>
      </c>
      <c r="F50" s="286" t="s">
        <v>24</v>
      </c>
      <c r="G50" s="92"/>
      <c r="H50" s="286" t="s">
        <v>24</v>
      </c>
      <c r="I50" s="286" t="s">
        <v>24</v>
      </c>
      <c r="J50" s="286" t="s">
        <v>24</v>
      </c>
      <c r="K50" s="93"/>
    </row>
    <row r="51" spans="1:11" ht="15">
      <c r="A51" s="10">
        <v>2</v>
      </c>
      <c r="B51" s="285"/>
      <c r="C51" s="268"/>
      <c r="D51" s="268"/>
      <c r="E51" s="268"/>
      <c r="F51" s="268"/>
      <c r="G51" s="20"/>
      <c r="H51" s="268"/>
      <c r="I51" s="268"/>
      <c r="J51" s="268"/>
      <c r="K51" s="16"/>
    </row>
    <row r="52" spans="1:11" ht="15">
      <c r="A52" s="10">
        <v>3</v>
      </c>
      <c r="B52" s="285"/>
      <c r="C52" s="268"/>
      <c r="D52" s="268"/>
      <c r="E52" s="268"/>
      <c r="F52" s="268"/>
      <c r="G52" s="20"/>
      <c r="H52" s="268"/>
      <c r="I52" s="268"/>
      <c r="J52" s="268"/>
      <c r="K52" s="16"/>
    </row>
    <row r="53" spans="1:11" ht="15">
      <c r="A53" s="10">
        <v>4</v>
      </c>
      <c r="B53" s="259"/>
      <c r="C53" s="269"/>
      <c r="D53" s="269"/>
      <c r="E53" s="269"/>
      <c r="F53" s="269"/>
      <c r="G53" s="20"/>
      <c r="H53" s="269"/>
      <c r="I53" s="269"/>
      <c r="J53" s="269"/>
      <c r="K53" s="16"/>
    </row>
    <row r="54" spans="1:11" ht="15">
      <c r="A54" s="10">
        <v>5</v>
      </c>
      <c r="B54" s="292" t="s">
        <v>24</v>
      </c>
      <c r="C54" s="290" t="s">
        <v>24</v>
      </c>
      <c r="D54" s="290" t="s">
        <v>24</v>
      </c>
      <c r="E54" s="290" t="s">
        <v>24</v>
      </c>
      <c r="F54" s="290" t="s">
        <v>24</v>
      </c>
      <c r="G54" s="20"/>
      <c r="H54" s="290" t="s">
        <v>24</v>
      </c>
      <c r="I54" s="290" t="s">
        <v>24</v>
      </c>
      <c r="J54" s="290" t="s">
        <v>24</v>
      </c>
      <c r="K54" s="21"/>
    </row>
    <row r="55" spans="1:11" ht="15">
      <c r="A55" s="10">
        <v>6</v>
      </c>
      <c r="B55" s="293"/>
      <c r="C55" s="268"/>
      <c r="D55" s="268"/>
      <c r="E55" s="268"/>
      <c r="F55" s="268"/>
      <c r="G55" s="20"/>
      <c r="H55" s="268"/>
      <c r="I55" s="268"/>
      <c r="J55" s="268"/>
      <c r="K55" s="21"/>
    </row>
    <row r="56" spans="1:11" ht="15">
      <c r="A56" s="10">
        <v>7</v>
      </c>
      <c r="B56" s="293"/>
      <c r="C56" s="268"/>
      <c r="D56" s="268"/>
      <c r="E56" s="268"/>
      <c r="F56" s="268"/>
      <c r="G56" s="20"/>
      <c r="H56" s="268"/>
      <c r="I56" s="268"/>
      <c r="J56" s="268"/>
      <c r="K56" s="21"/>
    </row>
    <row r="57" spans="1:11" ht="15">
      <c r="A57" s="22">
        <v>8</v>
      </c>
      <c r="B57" s="294"/>
      <c r="C57" s="291"/>
      <c r="D57" s="291"/>
      <c r="E57" s="291"/>
      <c r="F57" s="291"/>
      <c r="G57" s="24"/>
      <c r="H57" s="291"/>
      <c r="I57" s="291"/>
      <c r="J57" s="291"/>
      <c r="K57" s="25"/>
    </row>
    <row r="58" spans="1:11" ht="1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</row>
    <row r="59" spans="1:11" ht="15">
      <c r="A59" s="57" t="s">
        <v>32</v>
      </c>
      <c r="B59" s="57" t="s">
        <v>33</v>
      </c>
      <c r="C59" s="58"/>
      <c r="D59" s="58"/>
      <c r="E59" s="58"/>
      <c r="F59" s="26"/>
      <c r="G59" s="26"/>
      <c r="H59" s="26"/>
      <c r="I59" s="26"/>
      <c r="J59" s="26"/>
      <c r="K59" s="26"/>
    </row>
    <row r="60" spans="1:11" ht="15">
      <c r="A60" s="58"/>
      <c r="B60" s="57" t="s">
        <v>42</v>
      </c>
      <c r="C60" s="58"/>
      <c r="D60" s="58"/>
      <c r="E60" s="58"/>
      <c r="F60" s="26"/>
      <c r="G60" s="26"/>
      <c r="H60" s="26"/>
      <c r="I60" s="26"/>
      <c r="J60" s="26"/>
      <c r="K60" s="26"/>
    </row>
    <row r="61" spans="1:11" ht="1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</row>
    <row r="62" spans="1:11" ht="1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</row>
    <row r="63" spans="1:11" ht="1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</row>
  </sheetData>
  <mergeCells count="52">
    <mergeCell ref="B17:F18"/>
    <mergeCell ref="G17:K18"/>
    <mergeCell ref="G33:K33"/>
    <mergeCell ref="B35:B38"/>
    <mergeCell ref="B19:F19"/>
    <mergeCell ref="G19:K19"/>
    <mergeCell ref="A1:K1"/>
    <mergeCell ref="A2:A3"/>
    <mergeCell ref="B2:F3"/>
    <mergeCell ref="G2:K3"/>
    <mergeCell ref="B4:F4"/>
    <mergeCell ref="G4:K4"/>
    <mergeCell ref="C6:C9"/>
    <mergeCell ref="E6:E9"/>
    <mergeCell ref="F6:F9"/>
    <mergeCell ref="I6:I9"/>
    <mergeCell ref="A16:K16"/>
    <mergeCell ref="A17:A18"/>
    <mergeCell ref="C25:C28"/>
    <mergeCell ref="E25:E28"/>
    <mergeCell ref="F25:F28"/>
    <mergeCell ref="I25:I28"/>
    <mergeCell ref="A30:K30"/>
    <mergeCell ref="B54:B57"/>
    <mergeCell ref="C54:C57"/>
    <mergeCell ref="D54:D57"/>
    <mergeCell ref="E54:E57"/>
    <mergeCell ref="F54:F57"/>
    <mergeCell ref="H54:H57"/>
    <mergeCell ref="I54:I57"/>
    <mergeCell ref="J54:J57"/>
    <mergeCell ref="E50:E53"/>
    <mergeCell ref="F50:F53"/>
    <mergeCell ref="H50:H53"/>
    <mergeCell ref="I50:I53"/>
    <mergeCell ref="J50:J53"/>
    <mergeCell ref="A31:A32"/>
    <mergeCell ref="A46:A47"/>
    <mergeCell ref="B50:B53"/>
    <mergeCell ref="C50:C53"/>
    <mergeCell ref="D50:D53"/>
    <mergeCell ref="B46:F47"/>
    <mergeCell ref="D35:D38"/>
    <mergeCell ref="A45:K45"/>
    <mergeCell ref="H35:H38"/>
    <mergeCell ref="J35:J38"/>
    <mergeCell ref="G46:K47"/>
    <mergeCell ref="B48:F48"/>
    <mergeCell ref="G48:K48"/>
    <mergeCell ref="B31:F32"/>
    <mergeCell ref="G31:K32"/>
    <mergeCell ref="B33:F33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20"/>
  <sheetViews>
    <sheetView tabSelected="1" workbookViewId="0">
      <selection activeCell="F35" sqref="F35:F37"/>
    </sheetView>
  </sheetViews>
  <sheetFormatPr defaultColWidth="14.42578125" defaultRowHeight="15.75" customHeight="1"/>
  <cols>
    <col min="1" max="1" width="14.42578125" style="4"/>
    <col min="2" max="2" width="12.85546875" style="4" customWidth="1"/>
    <col min="3" max="3" width="13.28515625" style="4" customWidth="1"/>
    <col min="4" max="5" width="12.7109375" style="4" customWidth="1"/>
    <col min="6" max="6" width="13.140625" style="4" customWidth="1"/>
    <col min="7" max="8" width="14.42578125" style="4"/>
    <col min="9" max="9" width="12.42578125" style="4" customWidth="1"/>
    <col min="10" max="10" width="14.42578125" style="4"/>
    <col min="11" max="11" width="12" style="4" customWidth="1"/>
    <col min="12" max="16384" width="14.42578125" style="4"/>
  </cols>
  <sheetData>
    <row r="1" spans="1:22" ht="15">
      <c r="A1" s="352" t="s">
        <v>43</v>
      </c>
      <c r="B1" s="275"/>
      <c r="C1" s="275"/>
      <c r="D1" s="275"/>
      <c r="E1" s="275"/>
      <c r="F1" s="275"/>
      <c r="G1" s="275"/>
      <c r="H1" s="275"/>
      <c r="I1" s="275"/>
      <c r="J1" s="275"/>
      <c r="K1" s="276"/>
    </row>
    <row r="2" spans="1:22" ht="14.25">
      <c r="A2" s="346" t="s">
        <v>2</v>
      </c>
      <c r="B2" s="347" t="s">
        <v>3</v>
      </c>
      <c r="C2" s="248"/>
      <c r="D2" s="248"/>
      <c r="E2" s="248"/>
      <c r="F2" s="249"/>
      <c r="G2" s="348" t="s">
        <v>4</v>
      </c>
      <c r="H2" s="248"/>
      <c r="I2" s="248"/>
      <c r="J2" s="248"/>
      <c r="K2" s="278"/>
    </row>
    <row r="3" spans="1:22" ht="14.25">
      <c r="A3" s="259"/>
      <c r="B3" s="250"/>
      <c r="C3" s="251"/>
      <c r="D3" s="251"/>
      <c r="E3" s="251"/>
      <c r="F3" s="235"/>
      <c r="G3" s="250"/>
      <c r="H3" s="251"/>
      <c r="I3" s="251"/>
      <c r="J3" s="251"/>
      <c r="K3" s="257"/>
    </row>
    <row r="4" spans="1:22" ht="15">
      <c r="A4" s="94" t="s">
        <v>5</v>
      </c>
      <c r="B4" s="349" t="s">
        <v>6</v>
      </c>
      <c r="C4" s="248"/>
      <c r="D4" s="248"/>
      <c r="E4" s="248"/>
      <c r="F4" s="249"/>
      <c r="G4" s="349" t="s">
        <v>7</v>
      </c>
      <c r="H4" s="248"/>
      <c r="I4" s="248"/>
      <c r="J4" s="248"/>
      <c r="K4" s="278"/>
    </row>
    <row r="5" spans="1:22" ht="15">
      <c r="A5" s="95" t="s">
        <v>8</v>
      </c>
      <c r="B5" s="96" t="s">
        <v>9</v>
      </c>
      <c r="C5" s="96" t="s">
        <v>10</v>
      </c>
      <c r="D5" s="96" t="s">
        <v>11</v>
      </c>
      <c r="E5" s="96" t="s">
        <v>12</v>
      </c>
      <c r="F5" s="96" t="s">
        <v>13</v>
      </c>
      <c r="G5" s="97" t="s">
        <v>14</v>
      </c>
      <c r="H5" s="97" t="s">
        <v>15</v>
      </c>
      <c r="I5" s="97" t="s">
        <v>16</v>
      </c>
      <c r="J5" s="97" t="s">
        <v>17</v>
      </c>
      <c r="K5" s="97" t="s">
        <v>18</v>
      </c>
    </row>
    <row r="6" spans="1:22" ht="15">
      <c r="A6" s="95">
        <v>1</v>
      </c>
      <c r="B6" s="98"/>
      <c r="C6" s="99"/>
      <c r="D6" s="99"/>
      <c r="E6" s="99"/>
      <c r="F6" s="99"/>
      <c r="G6" s="100"/>
      <c r="H6" s="101"/>
      <c r="I6" s="101"/>
      <c r="J6" s="101"/>
      <c r="K6" s="102"/>
    </row>
    <row r="7" spans="1:22" ht="15">
      <c r="A7" s="95">
        <v>2</v>
      </c>
      <c r="B7" s="98"/>
      <c r="C7" s="99"/>
      <c r="D7" s="99"/>
      <c r="E7" s="99"/>
      <c r="F7" s="99"/>
      <c r="G7" s="100"/>
      <c r="H7" s="101"/>
      <c r="I7" s="101"/>
      <c r="J7" s="101"/>
      <c r="K7" s="102"/>
    </row>
    <row r="8" spans="1:22" ht="15">
      <c r="A8" s="95">
        <v>3</v>
      </c>
      <c r="B8" s="98"/>
      <c r="C8" s="99"/>
      <c r="D8" s="99"/>
      <c r="E8" s="99"/>
      <c r="F8" s="99"/>
      <c r="G8" s="100"/>
      <c r="H8" s="101"/>
      <c r="I8" s="101"/>
      <c r="J8" s="103"/>
      <c r="K8" s="102"/>
    </row>
    <row r="9" spans="1:22" ht="15">
      <c r="A9" s="95">
        <v>4</v>
      </c>
      <c r="B9" s="98"/>
      <c r="C9" s="99"/>
      <c r="D9" s="99"/>
      <c r="E9" s="99"/>
      <c r="F9" s="99"/>
      <c r="G9" s="100"/>
      <c r="H9" s="101"/>
      <c r="I9" s="101"/>
      <c r="J9" s="103"/>
      <c r="K9" s="102"/>
    </row>
    <row r="10" spans="1:22" ht="15">
      <c r="A10" s="95">
        <v>5</v>
      </c>
      <c r="B10" s="104"/>
      <c r="C10" s="103"/>
      <c r="D10" s="103"/>
      <c r="E10" s="350" t="s">
        <v>44</v>
      </c>
      <c r="F10" s="353" t="s">
        <v>44</v>
      </c>
      <c r="G10" s="100"/>
      <c r="H10" s="353" t="s">
        <v>44</v>
      </c>
      <c r="I10" s="353" t="s">
        <v>44</v>
      </c>
      <c r="J10" s="353" t="s">
        <v>44</v>
      </c>
      <c r="K10" s="353" t="s">
        <v>44</v>
      </c>
    </row>
    <row r="11" spans="1:22" ht="15">
      <c r="A11" s="95">
        <v>6</v>
      </c>
      <c r="B11" s="104"/>
      <c r="C11" s="103"/>
      <c r="D11" s="103"/>
      <c r="E11" s="237"/>
      <c r="F11" s="354"/>
      <c r="G11" s="100"/>
      <c r="H11" s="354"/>
      <c r="I11" s="354"/>
      <c r="J11" s="354"/>
      <c r="K11" s="354"/>
    </row>
    <row r="12" spans="1:22" ht="15">
      <c r="A12" s="95">
        <v>7</v>
      </c>
      <c r="B12" s="104"/>
      <c r="C12" s="103"/>
      <c r="D12" s="103"/>
      <c r="E12" s="237"/>
      <c r="F12" s="354"/>
      <c r="G12" s="100"/>
      <c r="H12" s="354"/>
      <c r="I12" s="354"/>
      <c r="J12" s="354"/>
      <c r="K12" s="354"/>
    </row>
    <row r="13" spans="1:22" ht="15">
      <c r="A13" s="105">
        <v>8</v>
      </c>
      <c r="B13" s="106"/>
      <c r="C13" s="107"/>
      <c r="D13" s="107"/>
      <c r="E13" s="237"/>
      <c r="F13" s="355"/>
      <c r="G13" s="108"/>
      <c r="H13" s="355"/>
      <c r="I13" s="355"/>
      <c r="J13" s="355"/>
      <c r="K13" s="355"/>
    </row>
    <row r="14" spans="1:22" ht="1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22" ht="15">
      <c r="A15" s="352" t="s">
        <v>45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6"/>
      <c r="L15" s="279"/>
      <c r="M15" s="237"/>
      <c r="N15" s="237"/>
      <c r="O15" s="237"/>
      <c r="P15" s="237"/>
      <c r="Q15" s="237"/>
      <c r="R15" s="237"/>
      <c r="S15" s="237"/>
      <c r="T15" s="237"/>
      <c r="U15" s="237"/>
      <c r="V15" s="237"/>
    </row>
    <row r="16" spans="1:22" ht="14.25">
      <c r="A16" s="346" t="s">
        <v>2</v>
      </c>
      <c r="B16" s="347" t="s">
        <v>3</v>
      </c>
      <c r="C16" s="248"/>
      <c r="D16" s="248"/>
      <c r="E16" s="248"/>
      <c r="F16" s="249"/>
      <c r="G16" s="348" t="s">
        <v>4</v>
      </c>
      <c r="H16" s="248"/>
      <c r="I16" s="248"/>
      <c r="J16" s="248"/>
      <c r="K16" s="278"/>
      <c r="L16" s="345"/>
      <c r="M16" s="282"/>
      <c r="N16" s="237"/>
      <c r="O16" s="237"/>
      <c r="P16" s="237"/>
      <c r="Q16" s="237"/>
      <c r="R16" s="283"/>
      <c r="S16" s="237"/>
      <c r="T16" s="237"/>
      <c r="U16" s="237"/>
      <c r="V16" s="237"/>
    </row>
    <row r="17" spans="1:22" ht="14.25">
      <c r="A17" s="259"/>
      <c r="B17" s="250"/>
      <c r="C17" s="251"/>
      <c r="D17" s="251"/>
      <c r="E17" s="251"/>
      <c r="F17" s="235"/>
      <c r="G17" s="250"/>
      <c r="H17" s="251"/>
      <c r="I17" s="251"/>
      <c r="J17" s="251"/>
      <c r="K17" s="25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</row>
    <row r="18" spans="1:22" ht="15">
      <c r="A18" s="94" t="s">
        <v>5</v>
      </c>
      <c r="B18" s="349" t="s">
        <v>6</v>
      </c>
      <c r="C18" s="248"/>
      <c r="D18" s="248"/>
      <c r="E18" s="248"/>
      <c r="F18" s="249"/>
      <c r="G18" s="349" t="s">
        <v>7</v>
      </c>
      <c r="H18" s="248"/>
      <c r="I18" s="248"/>
      <c r="J18" s="248"/>
      <c r="K18" s="278"/>
      <c r="L18" s="61"/>
      <c r="M18" s="279"/>
      <c r="N18" s="237"/>
      <c r="O18" s="237"/>
      <c r="P18" s="237"/>
      <c r="Q18" s="237"/>
      <c r="R18" s="279"/>
      <c r="S18" s="237"/>
      <c r="T18" s="237"/>
      <c r="U18" s="237"/>
      <c r="V18" s="237"/>
    </row>
    <row r="19" spans="1:22" ht="15">
      <c r="A19" s="95" t="s">
        <v>8</v>
      </c>
      <c r="B19" s="96" t="s">
        <v>9</v>
      </c>
      <c r="C19" s="96" t="s">
        <v>10</v>
      </c>
      <c r="D19" s="96" t="s">
        <v>11</v>
      </c>
      <c r="E19" s="96" t="s">
        <v>12</v>
      </c>
      <c r="F19" s="96" t="s">
        <v>13</v>
      </c>
      <c r="G19" s="97" t="s">
        <v>14</v>
      </c>
      <c r="H19" s="97" t="s">
        <v>15</v>
      </c>
      <c r="I19" s="97" t="s">
        <v>16</v>
      </c>
      <c r="J19" s="97" t="s">
        <v>17</v>
      </c>
      <c r="K19" s="109" t="s">
        <v>18</v>
      </c>
      <c r="L19" s="61"/>
      <c r="M19" s="61"/>
      <c r="N19" s="61"/>
      <c r="O19" s="61"/>
      <c r="P19" s="61"/>
      <c r="Q19" s="61"/>
      <c r="R19" s="63"/>
      <c r="S19" s="63"/>
      <c r="T19" s="63"/>
      <c r="U19" s="63"/>
      <c r="V19" s="63"/>
    </row>
    <row r="20" spans="1:22" ht="15">
      <c r="A20" s="95">
        <v>1</v>
      </c>
      <c r="B20" s="98"/>
      <c r="C20" s="99"/>
      <c r="D20" s="99"/>
      <c r="E20" s="350" t="s">
        <v>46</v>
      </c>
      <c r="F20" s="99"/>
      <c r="G20" s="100"/>
      <c r="H20" s="101"/>
      <c r="I20" s="101"/>
      <c r="J20" s="101"/>
      <c r="K20" s="110"/>
      <c r="L20" s="61"/>
      <c r="M20" s="111"/>
      <c r="N20" s="111"/>
      <c r="O20" s="111"/>
      <c r="P20" s="111"/>
      <c r="Q20" s="111"/>
      <c r="R20" s="60"/>
      <c r="S20" s="63"/>
      <c r="T20" s="63"/>
      <c r="U20" s="63"/>
      <c r="V20" s="63"/>
    </row>
    <row r="21" spans="1:22" ht="15">
      <c r="A21" s="95">
        <v>2</v>
      </c>
      <c r="B21" s="98"/>
      <c r="C21" s="99"/>
      <c r="D21" s="99"/>
      <c r="E21" s="237"/>
      <c r="F21" s="99"/>
      <c r="G21" s="100"/>
      <c r="H21" s="101"/>
      <c r="I21" s="101"/>
      <c r="J21" s="101"/>
      <c r="K21" s="110"/>
      <c r="L21" s="61"/>
      <c r="M21" s="111"/>
      <c r="N21" s="111"/>
      <c r="O21" s="111"/>
      <c r="P21" s="111"/>
      <c r="Q21" s="111"/>
      <c r="R21" s="60"/>
      <c r="S21" s="63"/>
      <c r="T21" s="63"/>
      <c r="U21" s="63"/>
      <c r="V21" s="63"/>
    </row>
    <row r="22" spans="1:22" ht="15">
      <c r="A22" s="95">
        <v>3</v>
      </c>
      <c r="B22" s="98"/>
      <c r="C22" s="99"/>
      <c r="D22" s="99"/>
      <c r="E22" s="237"/>
      <c r="F22" s="99"/>
      <c r="G22" s="100"/>
      <c r="H22" s="101"/>
      <c r="I22" s="101"/>
      <c r="J22" s="103"/>
      <c r="K22" s="110"/>
      <c r="L22" s="61"/>
      <c r="M22" s="111"/>
      <c r="N22" s="111"/>
      <c r="O22" s="111"/>
      <c r="P22" s="111"/>
      <c r="Q22" s="111"/>
      <c r="R22" s="60"/>
      <c r="S22" s="63"/>
      <c r="T22" s="63"/>
      <c r="U22" s="60"/>
      <c r="V22" s="63"/>
    </row>
    <row r="23" spans="1:22" ht="15">
      <c r="A23" s="95">
        <v>4</v>
      </c>
      <c r="B23" s="98"/>
      <c r="C23" s="99"/>
      <c r="D23" s="99"/>
      <c r="E23" s="237"/>
      <c r="F23" s="99"/>
      <c r="G23" s="100"/>
      <c r="H23" s="101"/>
      <c r="I23" s="101"/>
      <c r="J23" s="103"/>
      <c r="K23" s="110"/>
      <c r="L23" s="61"/>
      <c r="M23" s="111"/>
      <c r="N23" s="111"/>
      <c r="O23" s="111"/>
      <c r="P23" s="111"/>
      <c r="Q23" s="111"/>
      <c r="R23" s="60"/>
      <c r="S23" s="63"/>
      <c r="T23" s="63"/>
      <c r="U23" s="60"/>
      <c r="V23" s="63"/>
    </row>
    <row r="24" spans="1:22" ht="15">
      <c r="A24" s="95">
        <v>5</v>
      </c>
      <c r="B24" s="351" t="s">
        <v>46</v>
      </c>
      <c r="C24" s="351" t="s">
        <v>46</v>
      </c>
      <c r="D24" s="351" t="s">
        <v>46</v>
      </c>
      <c r="E24" s="99"/>
      <c r="F24" s="99"/>
      <c r="G24" s="100"/>
      <c r="H24" s="101"/>
      <c r="I24" s="101"/>
      <c r="J24" s="103"/>
      <c r="K24" s="110"/>
      <c r="L24" s="61"/>
      <c r="M24" s="60"/>
      <c r="N24" s="60"/>
      <c r="O24" s="60"/>
      <c r="P24" s="345"/>
      <c r="Q24" s="345"/>
      <c r="R24" s="60"/>
      <c r="S24" s="345"/>
      <c r="T24" s="345"/>
      <c r="U24" s="345"/>
      <c r="V24" s="345"/>
    </row>
    <row r="25" spans="1:22" ht="15">
      <c r="A25" s="95">
        <v>6</v>
      </c>
      <c r="B25" s="268"/>
      <c r="C25" s="268"/>
      <c r="D25" s="268"/>
      <c r="E25" s="99"/>
      <c r="F25" s="99"/>
      <c r="G25" s="100"/>
      <c r="H25" s="101"/>
      <c r="I25" s="101"/>
      <c r="J25" s="103"/>
      <c r="K25" s="110"/>
      <c r="L25" s="61"/>
      <c r="M25" s="60"/>
      <c r="N25" s="60"/>
      <c r="O25" s="60"/>
      <c r="P25" s="237"/>
      <c r="Q25" s="237"/>
      <c r="R25" s="60"/>
      <c r="S25" s="237"/>
      <c r="T25" s="237"/>
      <c r="U25" s="237"/>
      <c r="V25" s="237"/>
    </row>
    <row r="26" spans="1:22" ht="15">
      <c r="A26" s="95">
        <v>7</v>
      </c>
      <c r="B26" s="268"/>
      <c r="C26" s="268"/>
      <c r="D26" s="268"/>
      <c r="E26" s="99"/>
      <c r="F26" s="99"/>
      <c r="G26" s="100"/>
      <c r="H26" s="101"/>
      <c r="I26" s="101"/>
      <c r="J26" s="103"/>
      <c r="K26" s="110"/>
      <c r="L26" s="61"/>
      <c r="M26" s="60"/>
      <c r="N26" s="60"/>
      <c r="O26" s="60"/>
      <c r="P26" s="237"/>
      <c r="Q26" s="237"/>
      <c r="R26" s="60"/>
      <c r="S26" s="237"/>
      <c r="T26" s="237"/>
      <c r="U26" s="237"/>
      <c r="V26" s="237"/>
    </row>
    <row r="27" spans="1:22" ht="15">
      <c r="A27" s="105">
        <v>8</v>
      </c>
      <c r="B27" s="269"/>
      <c r="C27" s="269"/>
      <c r="D27" s="269"/>
      <c r="E27" s="99"/>
      <c r="F27" s="99"/>
      <c r="G27" s="108"/>
      <c r="H27" s="101"/>
      <c r="I27" s="101"/>
      <c r="J27" s="103"/>
      <c r="K27" s="110"/>
      <c r="L27" s="61"/>
      <c r="M27" s="60"/>
      <c r="N27" s="60"/>
      <c r="O27" s="60"/>
      <c r="P27" s="237"/>
      <c r="Q27" s="237"/>
      <c r="R27" s="60"/>
      <c r="S27" s="237"/>
      <c r="T27" s="237"/>
      <c r="U27" s="237"/>
      <c r="V27" s="237"/>
    </row>
    <row r="28" spans="1:22" ht="16.5" thickTop="1" thickBo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22" ht="15">
      <c r="A29" s="344" t="s">
        <v>71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8"/>
      <c r="L29" s="112" t="s">
        <v>47</v>
      </c>
      <c r="M29" s="112"/>
    </row>
    <row r="30" spans="1:22" ht="14.25">
      <c r="A30" s="338" t="s">
        <v>2</v>
      </c>
      <c r="B30" s="247" t="s">
        <v>3</v>
      </c>
      <c r="C30" s="248"/>
      <c r="D30" s="248"/>
      <c r="E30" s="248"/>
      <c r="F30" s="249"/>
      <c r="G30" s="252" t="s">
        <v>4</v>
      </c>
      <c r="H30" s="248"/>
      <c r="I30" s="248"/>
      <c r="J30" s="248"/>
      <c r="K30" s="319"/>
    </row>
    <row r="31" spans="1:22" ht="14.25">
      <c r="A31" s="310"/>
      <c r="B31" s="250"/>
      <c r="C31" s="251"/>
      <c r="D31" s="251"/>
      <c r="E31" s="251"/>
      <c r="F31" s="235"/>
      <c r="G31" s="250"/>
      <c r="H31" s="251"/>
      <c r="I31" s="251"/>
      <c r="J31" s="251"/>
      <c r="K31" s="320"/>
    </row>
    <row r="32" spans="1:22" ht="15">
      <c r="A32" s="113" t="s">
        <v>5</v>
      </c>
      <c r="B32" s="255" t="s">
        <v>6</v>
      </c>
      <c r="C32" s="248"/>
      <c r="D32" s="248"/>
      <c r="E32" s="248"/>
      <c r="F32" s="249"/>
      <c r="G32" s="255" t="s">
        <v>7</v>
      </c>
      <c r="H32" s="248"/>
      <c r="I32" s="248"/>
      <c r="J32" s="248"/>
      <c r="K32" s="319"/>
    </row>
    <row r="33" spans="1:11" thickBot="1">
      <c r="A33" s="114" t="s">
        <v>8</v>
      </c>
      <c r="B33" s="30" t="s">
        <v>9</v>
      </c>
      <c r="C33" s="5" t="s">
        <v>10</v>
      </c>
      <c r="D33" s="5" t="s">
        <v>11</v>
      </c>
      <c r="E33" s="41" t="s">
        <v>12</v>
      </c>
      <c r="F33" s="115" t="s">
        <v>13</v>
      </c>
      <c r="G33" s="116" t="s">
        <v>14</v>
      </c>
      <c r="H33" s="116" t="s">
        <v>15</v>
      </c>
      <c r="I33" s="116" t="s">
        <v>16</v>
      </c>
      <c r="J33" s="116" t="s">
        <v>17</v>
      </c>
      <c r="K33" s="117" t="s">
        <v>18</v>
      </c>
    </row>
    <row r="34" spans="1:11" thickTop="1">
      <c r="A34" s="118">
        <v>1</v>
      </c>
      <c r="B34" s="119"/>
      <c r="C34" s="119"/>
      <c r="D34" s="120"/>
      <c r="E34" s="121"/>
      <c r="F34" s="122"/>
      <c r="G34" s="86"/>
      <c r="H34" s="14"/>
      <c r="I34" s="14"/>
      <c r="J34" s="14"/>
      <c r="K34" s="123"/>
    </row>
    <row r="35" spans="1:11" ht="15">
      <c r="A35" s="118">
        <v>2</v>
      </c>
      <c r="B35" s="119"/>
      <c r="C35" s="119"/>
      <c r="D35" s="341" t="s">
        <v>48</v>
      </c>
      <c r="E35" s="124"/>
      <c r="F35" s="343" t="s">
        <v>48</v>
      </c>
      <c r="G35" s="86"/>
      <c r="H35" s="14"/>
      <c r="I35" s="14"/>
      <c r="J35" s="14"/>
      <c r="K35" s="123"/>
    </row>
    <row r="36" spans="1:11" ht="15">
      <c r="A36" s="118">
        <v>3</v>
      </c>
      <c r="B36" s="119"/>
      <c r="C36" s="119"/>
      <c r="D36" s="342"/>
      <c r="E36" s="124"/>
      <c r="F36" s="234"/>
      <c r="G36" s="86"/>
      <c r="H36" s="14"/>
      <c r="I36" s="14"/>
      <c r="J36" s="15"/>
      <c r="K36" s="123"/>
    </row>
    <row r="37" spans="1:11" ht="15">
      <c r="A37" s="118">
        <v>4</v>
      </c>
      <c r="B37" s="119"/>
      <c r="C37" s="119"/>
      <c r="D37" s="342"/>
      <c r="E37" s="124"/>
      <c r="F37" s="234"/>
      <c r="G37" s="86"/>
      <c r="H37" s="14"/>
      <c r="I37" s="14"/>
      <c r="J37" s="15"/>
      <c r="K37" s="123"/>
    </row>
    <row r="38" spans="1:11" ht="15">
      <c r="A38" s="118">
        <v>5</v>
      </c>
      <c r="B38" s="119"/>
      <c r="C38" s="119"/>
      <c r="D38" s="120"/>
      <c r="E38" s="124"/>
      <c r="F38" s="119"/>
      <c r="G38" s="36"/>
      <c r="H38" s="14"/>
      <c r="I38" s="14"/>
      <c r="J38" s="15"/>
      <c r="K38" s="123"/>
    </row>
    <row r="39" spans="1:11" ht="15">
      <c r="A39" s="118">
        <v>6</v>
      </c>
      <c r="B39" s="119"/>
      <c r="C39" s="119"/>
      <c r="D39" s="120"/>
      <c r="E39" s="124"/>
      <c r="F39" s="119"/>
      <c r="G39" s="36"/>
      <c r="H39" s="14"/>
      <c r="I39" s="14"/>
      <c r="J39" s="15"/>
      <c r="K39" s="123"/>
    </row>
    <row r="40" spans="1:11" ht="15">
      <c r="A40" s="118">
        <v>7</v>
      </c>
      <c r="B40" s="119"/>
      <c r="C40" s="119"/>
      <c r="D40" s="120"/>
      <c r="E40" s="124"/>
      <c r="F40" s="119"/>
      <c r="G40" s="36"/>
      <c r="H40" s="14"/>
      <c r="I40" s="14"/>
      <c r="J40" s="15"/>
      <c r="K40" s="123"/>
    </row>
    <row r="41" spans="1:11" thickBot="1">
      <c r="A41" s="125">
        <v>8</v>
      </c>
      <c r="B41" s="126"/>
      <c r="C41" s="126"/>
      <c r="D41" s="127"/>
      <c r="E41" s="128"/>
      <c r="F41" s="126"/>
      <c r="G41" s="129"/>
      <c r="H41" s="130"/>
      <c r="I41" s="130"/>
      <c r="J41" s="131"/>
      <c r="K41" s="132"/>
    </row>
    <row r="43" spans="1:11" ht="15.75" customHeight="1" thickBot="1"/>
    <row r="44" spans="1:11" ht="15">
      <c r="A44" s="344" t="s">
        <v>49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18"/>
    </row>
    <row r="45" spans="1:11" ht="14.25">
      <c r="A45" s="338" t="s">
        <v>2</v>
      </c>
      <c r="B45" s="247" t="s">
        <v>3</v>
      </c>
      <c r="C45" s="248"/>
      <c r="D45" s="248"/>
      <c r="E45" s="248"/>
      <c r="F45" s="249"/>
      <c r="G45" s="247" t="s">
        <v>4</v>
      </c>
      <c r="H45" s="248"/>
      <c r="I45" s="248"/>
      <c r="J45" s="248"/>
      <c r="K45" s="319"/>
    </row>
    <row r="46" spans="1:11" ht="14.25">
      <c r="A46" s="310"/>
      <c r="B46" s="250"/>
      <c r="C46" s="251"/>
      <c r="D46" s="251"/>
      <c r="E46" s="251"/>
      <c r="F46" s="235"/>
      <c r="G46" s="250"/>
      <c r="H46" s="251"/>
      <c r="I46" s="251"/>
      <c r="J46" s="251"/>
      <c r="K46" s="320"/>
    </row>
    <row r="47" spans="1:11" ht="23.25" customHeight="1" thickBot="1">
      <c r="A47" s="133" t="s">
        <v>5</v>
      </c>
      <c r="B47" s="339" t="s">
        <v>6</v>
      </c>
      <c r="C47" s="314"/>
      <c r="D47" s="314"/>
      <c r="E47" s="314"/>
      <c r="F47" s="262"/>
      <c r="G47" s="340" t="s">
        <v>7</v>
      </c>
      <c r="H47" s="251"/>
      <c r="I47" s="251"/>
      <c r="J47" s="251"/>
      <c r="K47" s="320"/>
    </row>
    <row r="48" spans="1:11" ht="15">
      <c r="A48" s="134" t="s">
        <v>8</v>
      </c>
      <c r="B48" s="135" t="s">
        <v>9</v>
      </c>
      <c r="C48" s="135" t="s">
        <v>10</v>
      </c>
      <c r="D48" s="135" t="s">
        <v>11</v>
      </c>
      <c r="E48" s="136" t="s">
        <v>12</v>
      </c>
      <c r="F48" s="137" t="s">
        <v>13</v>
      </c>
      <c r="G48" s="138" t="s">
        <v>14</v>
      </c>
      <c r="H48" s="138" t="s">
        <v>15</v>
      </c>
      <c r="I48" s="138" t="s">
        <v>16</v>
      </c>
      <c r="J48" s="138" t="s">
        <v>17</v>
      </c>
      <c r="K48" s="139" t="s">
        <v>18</v>
      </c>
    </row>
    <row r="49" spans="1:11" ht="15">
      <c r="A49" s="140">
        <v>1</v>
      </c>
      <c r="B49" s="119"/>
      <c r="C49" s="119"/>
      <c r="D49" s="120"/>
      <c r="E49" s="119"/>
      <c r="F49" s="141"/>
      <c r="G49" s="86"/>
      <c r="H49" s="14"/>
      <c r="I49" s="14"/>
      <c r="J49" s="14"/>
      <c r="K49" s="123"/>
    </row>
    <row r="50" spans="1:11" ht="15">
      <c r="A50" s="140">
        <v>2</v>
      </c>
      <c r="B50" s="119"/>
      <c r="C50" s="119"/>
      <c r="D50" s="120"/>
      <c r="E50" s="119"/>
      <c r="F50" s="141"/>
      <c r="G50" s="86"/>
      <c r="H50" s="14"/>
      <c r="I50" s="14"/>
      <c r="J50" s="14"/>
      <c r="K50" s="123"/>
    </row>
    <row r="51" spans="1:11" ht="15">
      <c r="A51" s="140">
        <v>3</v>
      </c>
      <c r="B51" s="119"/>
      <c r="C51" s="119"/>
      <c r="D51" s="120"/>
      <c r="E51" s="119"/>
      <c r="F51" s="141"/>
      <c r="G51" s="86"/>
      <c r="H51" s="14"/>
      <c r="I51" s="14"/>
      <c r="J51" s="15"/>
      <c r="K51" s="123"/>
    </row>
    <row r="52" spans="1:11" ht="15">
      <c r="A52" s="140">
        <v>4</v>
      </c>
      <c r="B52" s="119"/>
      <c r="C52" s="119"/>
      <c r="D52" s="120"/>
      <c r="E52" s="119"/>
      <c r="F52" s="141"/>
      <c r="G52" s="86"/>
      <c r="H52" s="14"/>
      <c r="I52" s="14"/>
      <c r="J52" s="15"/>
      <c r="K52" s="123"/>
    </row>
    <row r="53" spans="1:11" ht="15">
      <c r="A53" s="140">
        <v>5</v>
      </c>
      <c r="B53" s="20"/>
      <c r="C53" s="20"/>
      <c r="D53" s="313" t="s">
        <v>50</v>
      </c>
      <c r="E53" s="119"/>
      <c r="F53" s="141"/>
      <c r="G53" s="36"/>
      <c r="H53" s="20"/>
      <c r="I53" s="313" t="s">
        <v>50</v>
      </c>
      <c r="J53" s="20"/>
      <c r="K53" s="142"/>
    </row>
    <row r="54" spans="1:11" ht="15">
      <c r="A54" s="140">
        <v>6</v>
      </c>
      <c r="B54" s="20"/>
      <c r="C54" s="20"/>
      <c r="D54" s="314"/>
      <c r="E54" s="119"/>
      <c r="F54" s="141"/>
      <c r="G54" s="36"/>
      <c r="H54" s="20"/>
      <c r="I54" s="314"/>
      <c r="J54" s="20"/>
      <c r="K54" s="142"/>
    </row>
    <row r="55" spans="1:11" ht="15">
      <c r="A55" s="140">
        <v>7</v>
      </c>
      <c r="B55" s="20"/>
      <c r="C55" s="20"/>
      <c r="D55" s="314"/>
      <c r="E55" s="119"/>
      <c r="F55" s="141"/>
      <c r="G55" s="36"/>
      <c r="H55" s="20"/>
      <c r="I55" s="314"/>
      <c r="J55" s="20"/>
      <c r="K55" s="142"/>
    </row>
    <row r="56" spans="1:11" thickBot="1">
      <c r="A56" s="143">
        <v>8</v>
      </c>
      <c r="B56" s="144"/>
      <c r="C56" s="144"/>
      <c r="D56" s="333"/>
      <c r="E56" s="126"/>
      <c r="F56" s="145"/>
      <c r="G56" s="129"/>
      <c r="H56" s="144"/>
      <c r="I56" s="315"/>
      <c r="J56" s="144"/>
      <c r="K56" s="146"/>
    </row>
    <row r="58" spans="1:11" ht="15.75" customHeight="1" thickBot="1"/>
    <row r="59" spans="1:11" ht="15">
      <c r="A59" s="316" t="s">
        <v>51</v>
      </c>
      <c r="B59" s="317"/>
      <c r="C59" s="317"/>
      <c r="D59" s="317"/>
      <c r="E59" s="317"/>
      <c r="F59" s="317"/>
      <c r="G59" s="317"/>
      <c r="H59" s="317"/>
      <c r="I59" s="317"/>
      <c r="J59" s="317"/>
      <c r="K59" s="318"/>
    </row>
    <row r="60" spans="1:11" ht="14.25">
      <c r="A60" s="309" t="s">
        <v>2</v>
      </c>
      <c r="B60" s="247" t="s">
        <v>3</v>
      </c>
      <c r="C60" s="248"/>
      <c r="D60" s="248"/>
      <c r="E60" s="248"/>
      <c r="F60" s="249"/>
      <c r="G60" s="252" t="s">
        <v>4</v>
      </c>
      <c r="H60" s="248"/>
      <c r="I60" s="248"/>
      <c r="J60" s="248"/>
      <c r="K60" s="319"/>
    </row>
    <row r="61" spans="1:11" ht="14.25">
      <c r="A61" s="310"/>
      <c r="B61" s="250"/>
      <c r="C61" s="251"/>
      <c r="D61" s="251"/>
      <c r="E61" s="251"/>
      <c r="F61" s="235"/>
      <c r="G61" s="250"/>
      <c r="H61" s="251"/>
      <c r="I61" s="251"/>
      <c r="J61" s="251"/>
      <c r="K61" s="320"/>
    </row>
    <row r="62" spans="1:11" ht="15">
      <c r="A62" s="113" t="s">
        <v>5</v>
      </c>
      <c r="B62" s="321" t="s">
        <v>6</v>
      </c>
      <c r="C62" s="306"/>
      <c r="D62" s="306"/>
      <c r="E62" s="306"/>
      <c r="F62" s="307"/>
      <c r="G62" s="321" t="s">
        <v>7</v>
      </c>
      <c r="H62" s="306"/>
      <c r="I62" s="306"/>
      <c r="J62" s="306"/>
      <c r="K62" s="322"/>
    </row>
    <row r="63" spans="1:11" ht="15">
      <c r="A63" s="113" t="s">
        <v>8</v>
      </c>
      <c r="B63" s="30" t="s">
        <v>9</v>
      </c>
      <c r="C63" s="30" t="s">
        <v>10</v>
      </c>
      <c r="D63" s="30" t="s">
        <v>11</v>
      </c>
      <c r="E63" s="30" t="s">
        <v>12</v>
      </c>
      <c r="F63" s="30" t="s">
        <v>13</v>
      </c>
      <c r="G63" s="147" t="s">
        <v>14</v>
      </c>
      <c r="H63" s="147" t="s">
        <v>15</v>
      </c>
      <c r="I63" s="147" t="s">
        <v>16</v>
      </c>
      <c r="J63" s="147" t="s">
        <v>17</v>
      </c>
      <c r="K63" s="148" t="s">
        <v>18</v>
      </c>
    </row>
    <row r="64" spans="1:11" ht="15">
      <c r="A64" s="140">
        <v>1</v>
      </c>
      <c r="B64" s="119"/>
      <c r="C64" s="119"/>
      <c r="D64" s="119"/>
      <c r="E64" s="119"/>
      <c r="F64" s="119"/>
      <c r="G64" s="15"/>
      <c r="H64" s="14"/>
      <c r="I64" s="14"/>
      <c r="J64" s="14"/>
      <c r="K64" s="123"/>
    </row>
    <row r="65" spans="1:11" ht="15">
      <c r="A65" s="140">
        <v>2</v>
      </c>
      <c r="B65" s="119"/>
      <c r="C65" s="119"/>
      <c r="D65" s="119"/>
      <c r="E65" s="119"/>
      <c r="F65" s="119"/>
      <c r="G65" s="15"/>
      <c r="H65" s="14"/>
      <c r="I65" s="14"/>
      <c r="J65" s="14"/>
      <c r="K65" s="123"/>
    </row>
    <row r="66" spans="1:11" ht="15">
      <c r="A66" s="140">
        <v>3</v>
      </c>
      <c r="B66" s="119"/>
      <c r="C66" s="119"/>
      <c r="D66" s="119"/>
      <c r="E66" s="119"/>
      <c r="F66" s="119"/>
      <c r="G66" s="15"/>
      <c r="H66" s="14"/>
      <c r="I66" s="14"/>
      <c r="J66" s="14"/>
      <c r="K66" s="123"/>
    </row>
    <row r="67" spans="1:11" ht="15">
      <c r="A67" s="140">
        <v>4</v>
      </c>
      <c r="B67" s="119"/>
      <c r="C67" s="119"/>
      <c r="D67" s="119"/>
      <c r="E67" s="119"/>
      <c r="F67" s="119"/>
      <c r="G67" s="15"/>
      <c r="H67" s="14"/>
      <c r="I67" s="14"/>
      <c r="J67" s="14"/>
      <c r="K67" s="123"/>
    </row>
    <row r="68" spans="1:11" ht="15">
      <c r="A68" s="140">
        <v>5</v>
      </c>
      <c r="B68" s="20"/>
      <c r="C68" s="20"/>
      <c r="D68" s="20"/>
      <c r="E68" s="334" t="s">
        <v>46</v>
      </c>
      <c r="F68" s="334" t="s">
        <v>46</v>
      </c>
      <c r="G68" s="20"/>
      <c r="H68" s="14"/>
      <c r="I68" s="14"/>
      <c r="J68" s="20"/>
      <c r="K68" s="142"/>
    </row>
    <row r="69" spans="1:11" ht="15">
      <c r="A69" s="140">
        <v>6</v>
      </c>
      <c r="B69" s="20"/>
      <c r="C69" s="20"/>
      <c r="D69" s="20"/>
      <c r="E69" s="268"/>
      <c r="F69" s="268"/>
      <c r="G69" s="20"/>
      <c r="H69" s="20"/>
      <c r="I69" s="20"/>
      <c r="J69" s="20"/>
      <c r="K69" s="142"/>
    </row>
    <row r="70" spans="1:11" ht="15">
      <c r="A70" s="140">
        <v>7</v>
      </c>
      <c r="B70" s="20"/>
      <c r="C70" s="20"/>
      <c r="D70" s="20"/>
      <c r="E70" s="268"/>
      <c r="F70" s="268"/>
      <c r="G70" s="20"/>
      <c r="H70" s="20"/>
      <c r="I70" s="20"/>
      <c r="J70" s="20"/>
      <c r="K70" s="142"/>
    </row>
    <row r="71" spans="1:11" thickBot="1">
      <c r="A71" s="143">
        <v>8</v>
      </c>
      <c r="B71" s="144"/>
      <c r="C71" s="144"/>
      <c r="D71" s="144"/>
      <c r="E71" s="335"/>
      <c r="F71" s="335"/>
      <c r="G71" s="144"/>
      <c r="H71" s="144"/>
      <c r="I71" s="144"/>
      <c r="J71" s="144"/>
      <c r="K71" s="146"/>
    </row>
    <row r="73" spans="1:11" ht="15.75" customHeight="1" thickBot="1"/>
    <row r="74" spans="1:11" ht="15">
      <c r="A74" s="323" t="s">
        <v>52</v>
      </c>
      <c r="B74" s="324"/>
      <c r="C74" s="324"/>
      <c r="D74" s="324"/>
      <c r="E74" s="324"/>
      <c r="F74" s="324"/>
      <c r="G74" s="324"/>
      <c r="H74" s="324"/>
      <c r="I74" s="324"/>
      <c r="J74" s="324"/>
      <c r="K74" s="325"/>
    </row>
    <row r="75" spans="1:11" ht="14.25">
      <c r="A75" s="311" t="s">
        <v>2</v>
      </c>
      <c r="B75" s="326" t="s">
        <v>3</v>
      </c>
      <c r="C75" s="327"/>
      <c r="D75" s="327"/>
      <c r="E75" s="327"/>
      <c r="F75" s="327"/>
      <c r="G75" s="328" t="s">
        <v>4</v>
      </c>
      <c r="H75" s="327"/>
      <c r="I75" s="327"/>
      <c r="J75" s="327"/>
      <c r="K75" s="329"/>
    </row>
    <row r="76" spans="1:11" ht="14.25">
      <c r="A76" s="312"/>
      <c r="B76" s="327"/>
      <c r="C76" s="327"/>
      <c r="D76" s="327"/>
      <c r="E76" s="327"/>
      <c r="F76" s="327"/>
      <c r="G76" s="327"/>
      <c r="H76" s="327"/>
      <c r="I76" s="327"/>
      <c r="J76" s="327"/>
      <c r="K76" s="329"/>
    </row>
    <row r="77" spans="1:11" ht="15">
      <c r="A77" s="200" t="s">
        <v>5</v>
      </c>
      <c r="B77" s="330" t="s">
        <v>6</v>
      </c>
      <c r="C77" s="327"/>
      <c r="D77" s="327"/>
      <c r="E77" s="327"/>
      <c r="F77" s="327"/>
      <c r="G77" s="330" t="s">
        <v>7</v>
      </c>
      <c r="H77" s="327"/>
      <c r="I77" s="327"/>
      <c r="J77" s="327"/>
      <c r="K77" s="329"/>
    </row>
    <row r="78" spans="1:11" ht="15">
      <c r="A78" s="200" t="s">
        <v>8</v>
      </c>
      <c r="B78" s="193" t="s">
        <v>9</v>
      </c>
      <c r="C78" s="193" t="s">
        <v>10</v>
      </c>
      <c r="D78" s="193" t="s">
        <v>11</v>
      </c>
      <c r="E78" s="193" t="s">
        <v>12</v>
      </c>
      <c r="F78" s="193" t="s">
        <v>13</v>
      </c>
      <c r="G78" s="194" t="s">
        <v>14</v>
      </c>
      <c r="H78" s="194" t="s">
        <v>15</v>
      </c>
      <c r="I78" s="194" t="s">
        <v>16</v>
      </c>
      <c r="J78" s="194" t="s">
        <v>17</v>
      </c>
      <c r="K78" s="201" t="s">
        <v>18</v>
      </c>
    </row>
    <row r="79" spans="1:11" ht="15">
      <c r="A79" s="202">
        <v>1</v>
      </c>
      <c r="B79" s="199"/>
      <c r="C79" s="199"/>
      <c r="D79" s="199"/>
      <c r="E79" s="199"/>
      <c r="F79" s="331" t="s">
        <v>53</v>
      </c>
      <c r="G79" s="196"/>
      <c r="H79" s="331" t="s">
        <v>53</v>
      </c>
      <c r="I79" s="331" t="s">
        <v>53</v>
      </c>
      <c r="J79" s="331" t="s">
        <v>53</v>
      </c>
      <c r="K79" s="337" t="s">
        <v>53</v>
      </c>
    </row>
    <row r="80" spans="1:11" ht="15">
      <c r="A80" s="202">
        <v>2</v>
      </c>
      <c r="B80" s="199"/>
      <c r="C80" s="199"/>
      <c r="D80" s="199"/>
      <c r="E80" s="199"/>
      <c r="F80" s="332"/>
      <c r="G80" s="196"/>
      <c r="H80" s="332"/>
      <c r="I80" s="332"/>
      <c r="J80" s="332"/>
      <c r="K80" s="329"/>
    </row>
    <row r="81" spans="1:11" ht="15">
      <c r="A81" s="202">
        <v>3</v>
      </c>
      <c r="B81" s="199"/>
      <c r="C81" s="199"/>
      <c r="D81" s="199"/>
      <c r="E81" s="199"/>
      <c r="F81" s="332"/>
      <c r="G81" s="196"/>
      <c r="H81" s="332"/>
      <c r="I81" s="332"/>
      <c r="J81" s="332"/>
      <c r="K81" s="329"/>
    </row>
    <row r="82" spans="1:11" ht="15">
      <c r="A82" s="202">
        <v>4</v>
      </c>
      <c r="B82" s="199"/>
      <c r="C82" s="199"/>
      <c r="D82" s="199"/>
      <c r="E82" s="199"/>
      <c r="F82" s="327"/>
      <c r="G82" s="196"/>
      <c r="H82" s="327"/>
      <c r="I82" s="327"/>
      <c r="J82" s="327"/>
      <c r="K82" s="329"/>
    </row>
    <row r="83" spans="1:11" ht="15">
      <c r="A83" s="202">
        <v>5</v>
      </c>
      <c r="B83" s="198"/>
      <c r="C83" s="198"/>
      <c r="D83" s="198"/>
      <c r="E83" s="199"/>
      <c r="F83" s="199"/>
      <c r="G83" s="198"/>
      <c r="H83" s="197"/>
      <c r="I83" s="197"/>
      <c r="J83" s="198"/>
      <c r="K83" s="204"/>
    </row>
    <row r="84" spans="1:11" ht="15">
      <c r="A84" s="202">
        <v>6</v>
      </c>
      <c r="B84" s="198"/>
      <c r="C84" s="198"/>
      <c r="D84" s="198"/>
      <c r="E84" s="199"/>
      <c r="F84" s="199"/>
      <c r="G84" s="198"/>
      <c r="H84" s="198"/>
      <c r="I84" s="198"/>
      <c r="J84" s="198"/>
      <c r="K84" s="204"/>
    </row>
    <row r="85" spans="1:11" ht="15">
      <c r="A85" s="202">
        <v>7</v>
      </c>
      <c r="B85" s="198"/>
      <c r="C85" s="198"/>
      <c r="D85" s="198"/>
      <c r="E85" s="199"/>
      <c r="F85" s="199"/>
      <c r="G85" s="198"/>
      <c r="H85" s="198"/>
      <c r="I85" s="198"/>
      <c r="J85" s="198"/>
      <c r="K85" s="204"/>
    </row>
    <row r="86" spans="1:11" thickBot="1">
      <c r="A86" s="205">
        <v>8</v>
      </c>
      <c r="B86" s="206"/>
      <c r="C86" s="206"/>
      <c r="D86" s="206"/>
      <c r="E86" s="207"/>
      <c r="F86" s="207"/>
      <c r="G86" s="206"/>
      <c r="H86" s="206"/>
      <c r="I86" s="206"/>
      <c r="J86" s="206"/>
      <c r="K86" s="208"/>
    </row>
    <row r="88" spans="1:11" ht="15.75" customHeight="1" thickBot="1"/>
    <row r="89" spans="1:11" ht="15">
      <c r="A89" s="323" t="s">
        <v>54</v>
      </c>
      <c r="B89" s="324"/>
      <c r="C89" s="324"/>
      <c r="D89" s="324"/>
      <c r="E89" s="324"/>
      <c r="F89" s="324"/>
      <c r="G89" s="324"/>
      <c r="H89" s="324"/>
      <c r="I89" s="324"/>
      <c r="J89" s="324"/>
      <c r="K89" s="325"/>
    </row>
    <row r="90" spans="1:11" ht="14.25">
      <c r="A90" s="311" t="s">
        <v>2</v>
      </c>
      <c r="B90" s="326" t="s">
        <v>3</v>
      </c>
      <c r="C90" s="327"/>
      <c r="D90" s="327"/>
      <c r="E90" s="327"/>
      <c r="F90" s="327"/>
      <c r="G90" s="328" t="s">
        <v>4</v>
      </c>
      <c r="H90" s="327"/>
      <c r="I90" s="327"/>
      <c r="J90" s="327"/>
      <c r="K90" s="329"/>
    </row>
    <row r="91" spans="1:11" ht="14.25">
      <c r="A91" s="312"/>
      <c r="B91" s="327"/>
      <c r="C91" s="327"/>
      <c r="D91" s="327"/>
      <c r="E91" s="327"/>
      <c r="F91" s="327"/>
      <c r="G91" s="327"/>
      <c r="H91" s="327"/>
      <c r="I91" s="327"/>
      <c r="J91" s="327"/>
      <c r="K91" s="329"/>
    </row>
    <row r="92" spans="1:11" ht="15">
      <c r="A92" s="200" t="s">
        <v>5</v>
      </c>
      <c r="B92" s="330" t="s">
        <v>6</v>
      </c>
      <c r="C92" s="327"/>
      <c r="D92" s="327"/>
      <c r="E92" s="327"/>
      <c r="F92" s="327"/>
      <c r="G92" s="330" t="s">
        <v>7</v>
      </c>
      <c r="H92" s="327"/>
      <c r="I92" s="327"/>
      <c r="J92" s="327"/>
      <c r="K92" s="329"/>
    </row>
    <row r="93" spans="1:11" ht="15">
      <c r="A93" s="200" t="s">
        <v>8</v>
      </c>
      <c r="B93" s="193" t="s">
        <v>9</v>
      </c>
      <c r="C93" s="193" t="s">
        <v>10</v>
      </c>
      <c r="D93" s="193" t="s">
        <v>11</v>
      </c>
      <c r="E93" s="193" t="s">
        <v>12</v>
      </c>
      <c r="F93" s="193" t="s">
        <v>13</v>
      </c>
      <c r="G93" s="194" t="s">
        <v>14</v>
      </c>
      <c r="H93" s="194" t="s">
        <v>15</v>
      </c>
      <c r="I93" s="194" t="s">
        <v>16</v>
      </c>
      <c r="J93" s="194" t="s">
        <v>17</v>
      </c>
      <c r="K93" s="201" t="s">
        <v>18</v>
      </c>
    </row>
    <row r="94" spans="1:11" ht="15">
      <c r="A94" s="202">
        <v>1</v>
      </c>
      <c r="B94" s="199"/>
      <c r="C94" s="199"/>
      <c r="D94" s="331" t="s">
        <v>55</v>
      </c>
      <c r="E94" s="199"/>
      <c r="F94" s="331" t="s">
        <v>55</v>
      </c>
      <c r="G94" s="196"/>
      <c r="H94" s="196"/>
      <c r="I94" s="331" t="s">
        <v>55</v>
      </c>
      <c r="J94" s="198"/>
      <c r="K94" s="337" t="s">
        <v>55</v>
      </c>
    </row>
    <row r="95" spans="1:11" ht="15">
      <c r="A95" s="202">
        <v>2</v>
      </c>
      <c r="B95" s="199"/>
      <c r="C95" s="199"/>
      <c r="D95" s="332"/>
      <c r="E95" s="199"/>
      <c r="F95" s="332"/>
      <c r="G95" s="196"/>
      <c r="H95" s="196"/>
      <c r="I95" s="332"/>
      <c r="J95" s="198"/>
      <c r="K95" s="329"/>
    </row>
    <row r="96" spans="1:11" ht="15">
      <c r="A96" s="202">
        <v>3</v>
      </c>
      <c r="B96" s="199"/>
      <c r="C96" s="199"/>
      <c r="D96" s="332"/>
      <c r="E96" s="199"/>
      <c r="F96" s="332"/>
      <c r="G96" s="196"/>
      <c r="H96" s="196"/>
      <c r="I96" s="332"/>
      <c r="J96" s="198"/>
      <c r="K96" s="329"/>
    </row>
    <row r="97" spans="1:11" ht="15">
      <c r="A97" s="202">
        <v>4</v>
      </c>
      <c r="B97" s="199"/>
      <c r="C97" s="199"/>
      <c r="D97" s="327"/>
      <c r="E97" s="199"/>
      <c r="F97" s="327"/>
      <c r="G97" s="196"/>
      <c r="H97" s="196"/>
      <c r="I97" s="327"/>
      <c r="J97" s="198"/>
      <c r="K97" s="329"/>
    </row>
    <row r="98" spans="1:11" ht="15">
      <c r="A98" s="202">
        <v>5</v>
      </c>
      <c r="B98" s="198"/>
      <c r="C98" s="198"/>
      <c r="D98" s="198"/>
      <c r="E98" s="199"/>
      <c r="F98" s="199"/>
      <c r="G98" s="198"/>
      <c r="H98" s="197"/>
      <c r="I98" s="197"/>
      <c r="J98" s="198"/>
      <c r="K98" s="204"/>
    </row>
    <row r="99" spans="1:11" ht="15">
      <c r="A99" s="202">
        <v>6</v>
      </c>
      <c r="B99" s="198"/>
      <c r="C99" s="198"/>
      <c r="D99" s="198"/>
      <c r="E99" s="199"/>
      <c r="F99" s="199"/>
      <c r="G99" s="198"/>
      <c r="H99" s="198"/>
      <c r="I99" s="198"/>
      <c r="J99" s="198"/>
      <c r="K99" s="204"/>
    </row>
    <row r="100" spans="1:11" ht="15">
      <c r="A100" s="202">
        <v>7</v>
      </c>
      <c r="B100" s="198"/>
      <c r="C100" s="198"/>
      <c r="D100" s="198"/>
      <c r="E100" s="199"/>
      <c r="F100" s="199"/>
      <c r="G100" s="198"/>
      <c r="H100" s="198"/>
      <c r="I100" s="198"/>
      <c r="J100" s="198"/>
      <c r="K100" s="204"/>
    </row>
    <row r="101" spans="1:11" thickBot="1">
      <c r="A101" s="205">
        <v>8</v>
      </c>
      <c r="B101" s="206"/>
      <c r="C101" s="206"/>
      <c r="D101" s="206"/>
      <c r="E101" s="207"/>
      <c r="F101" s="207"/>
      <c r="G101" s="206"/>
      <c r="H101" s="206"/>
      <c r="I101" s="206"/>
      <c r="J101" s="206"/>
      <c r="K101" s="208"/>
    </row>
    <row r="102" spans="1:11" ht="15.75" customHeight="1" thickBot="1"/>
    <row r="103" spans="1:11" ht="15">
      <c r="A103" s="323" t="s">
        <v>56</v>
      </c>
      <c r="B103" s="324"/>
      <c r="C103" s="324"/>
      <c r="D103" s="324"/>
      <c r="E103" s="324"/>
      <c r="F103" s="324"/>
      <c r="G103" s="324"/>
      <c r="H103" s="324"/>
      <c r="I103" s="324"/>
      <c r="J103" s="324"/>
      <c r="K103" s="325"/>
    </row>
    <row r="104" spans="1:11" ht="14.25">
      <c r="A104" s="311" t="s">
        <v>2</v>
      </c>
      <c r="B104" s="326" t="s">
        <v>3</v>
      </c>
      <c r="C104" s="327"/>
      <c r="D104" s="327"/>
      <c r="E104" s="327"/>
      <c r="F104" s="327"/>
      <c r="G104" s="328" t="s">
        <v>4</v>
      </c>
      <c r="H104" s="327"/>
      <c r="I104" s="327"/>
      <c r="J104" s="327"/>
      <c r="K104" s="329"/>
    </row>
    <row r="105" spans="1:11" ht="14.25">
      <c r="A105" s="312"/>
      <c r="B105" s="327"/>
      <c r="C105" s="327"/>
      <c r="D105" s="327"/>
      <c r="E105" s="327"/>
      <c r="F105" s="327"/>
      <c r="G105" s="327"/>
      <c r="H105" s="327"/>
      <c r="I105" s="327"/>
      <c r="J105" s="327"/>
      <c r="K105" s="329"/>
    </row>
    <row r="106" spans="1:11" ht="15">
      <c r="A106" s="200" t="s">
        <v>5</v>
      </c>
      <c r="B106" s="330" t="s">
        <v>6</v>
      </c>
      <c r="C106" s="327"/>
      <c r="D106" s="327"/>
      <c r="E106" s="327"/>
      <c r="F106" s="327"/>
      <c r="G106" s="330" t="s">
        <v>7</v>
      </c>
      <c r="H106" s="327"/>
      <c r="I106" s="327"/>
      <c r="J106" s="327"/>
      <c r="K106" s="329"/>
    </row>
    <row r="107" spans="1:11" ht="15">
      <c r="A107" s="200" t="s">
        <v>8</v>
      </c>
      <c r="B107" s="193" t="s">
        <v>9</v>
      </c>
      <c r="C107" s="193" t="s">
        <v>10</v>
      </c>
      <c r="D107" s="193" t="s">
        <v>11</v>
      </c>
      <c r="E107" s="193" t="s">
        <v>12</v>
      </c>
      <c r="F107" s="193" t="s">
        <v>13</v>
      </c>
      <c r="G107" s="194" t="s">
        <v>14</v>
      </c>
      <c r="H107" s="194" t="s">
        <v>15</v>
      </c>
      <c r="I107" s="194" t="s">
        <v>16</v>
      </c>
      <c r="J107" s="194" t="s">
        <v>17</v>
      </c>
      <c r="K107" s="201" t="s">
        <v>18</v>
      </c>
    </row>
    <row r="108" spans="1:11" ht="15">
      <c r="A108" s="202">
        <v>1</v>
      </c>
      <c r="B108" s="336" t="s">
        <v>57</v>
      </c>
      <c r="C108" s="336" t="s">
        <v>57</v>
      </c>
      <c r="D108" s="195"/>
      <c r="E108" s="336" t="s">
        <v>57</v>
      </c>
      <c r="F108" s="195"/>
      <c r="G108" s="196"/>
      <c r="H108" s="336" t="s">
        <v>57</v>
      </c>
      <c r="I108" s="197"/>
      <c r="J108" s="336" t="s">
        <v>57</v>
      </c>
      <c r="K108" s="203"/>
    </row>
    <row r="109" spans="1:11" ht="15">
      <c r="A109" s="202">
        <v>2</v>
      </c>
      <c r="B109" s="327"/>
      <c r="C109" s="327"/>
      <c r="D109" s="195"/>
      <c r="E109" s="327"/>
      <c r="F109" s="195"/>
      <c r="G109" s="196"/>
      <c r="H109" s="327"/>
      <c r="I109" s="197"/>
      <c r="J109" s="327"/>
      <c r="K109" s="203"/>
    </row>
    <row r="110" spans="1:11" ht="15">
      <c r="A110" s="202">
        <v>3</v>
      </c>
      <c r="B110" s="327"/>
      <c r="C110" s="327"/>
      <c r="D110" s="195"/>
      <c r="E110" s="327"/>
      <c r="F110" s="195"/>
      <c r="G110" s="196"/>
      <c r="H110" s="327"/>
      <c r="I110" s="197"/>
      <c r="J110" s="327"/>
      <c r="K110" s="203"/>
    </row>
    <row r="111" spans="1:11" ht="15">
      <c r="A111" s="202">
        <v>4</v>
      </c>
      <c r="B111" s="327"/>
      <c r="C111" s="327"/>
      <c r="D111" s="195"/>
      <c r="E111" s="327"/>
      <c r="F111" s="195"/>
      <c r="G111" s="196"/>
      <c r="H111" s="327"/>
      <c r="I111" s="197"/>
      <c r="J111" s="327"/>
      <c r="K111" s="203"/>
    </row>
    <row r="112" spans="1:11" ht="15">
      <c r="A112" s="202">
        <v>5</v>
      </c>
      <c r="B112" s="198"/>
      <c r="C112" s="198"/>
      <c r="D112" s="198"/>
      <c r="E112" s="199"/>
      <c r="F112" s="199"/>
      <c r="G112" s="198"/>
      <c r="H112" s="197"/>
      <c r="I112" s="197"/>
      <c r="J112" s="198"/>
      <c r="K112" s="204"/>
    </row>
    <row r="113" spans="1:11" ht="15">
      <c r="A113" s="202">
        <v>6</v>
      </c>
      <c r="B113" s="198"/>
      <c r="C113" s="198"/>
      <c r="D113" s="198"/>
      <c r="E113" s="199"/>
      <c r="F113" s="199"/>
      <c r="G113" s="198"/>
      <c r="H113" s="198"/>
      <c r="I113" s="198"/>
      <c r="J113" s="198"/>
      <c r="K113" s="204"/>
    </row>
    <row r="114" spans="1:11" ht="15">
      <c r="A114" s="202">
        <v>7</v>
      </c>
      <c r="B114" s="198"/>
      <c r="C114" s="198"/>
      <c r="D114" s="198"/>
      <c r="E114" s="199"/>
      <c r="F114" s="199"/>
      <c r="G114" s="198"/>
      <c r="H114" s="198"/>
      <c r="I114" s="198"/>
      <c r="J114" s="198"/>
      <c r="K114" s="204"/>
    </row>
    <row r="115" spans="1:11" thickBot="1">
      <c r="A115" s="205">
        <v>8</v>
      </c>
      <c r="B115" s="206"/>
      <c r="C115" s="206"/>
      <c r="D115" s="206"/>
      <c r="E115" s="207"/>
      <c r="F115" s="207"/>
      <c r="G115" s="206"/>
      <c r="H115" s="206"/>
      <c r="I115" s="206"/>
      <c r="J115" s="206"/>
      <c r="K115" s="208"/>
    </row>
    <row r="118" spans="1:11" ht="15">
      <c r="A118" s="57" t="s">
        <v>32</v>
      </c>
      <c r="B118" s="57" t="s">
        <v>33</v>
      </c>
      <c r="C118" s="58"/>
      <c r="D118" s="58"/>
      <c r="E118" s="26"/>
    </row>
    <row r="119" spans="1:11" ht="15">
      <c r="A119" s="58"/>
      <c r="B119" s="57" t="s">
        <v>34</v>
      </c>
      <c r="C119" s="57" t="s">
        <v>58</v>
      </c>
      <c r="D119" s="58"/>
      <c r="E119" s="26"/>
    </row>
    <row r="120" spans="1:11" ht="15">
      <c r="A120" s="154"/>
      <c r="B120" s="154"/>
      <c r="C120" s="154"/>
      <c r="D120" s="154"/>
    </row>
  </sheetData>
  <mergeCells count="90">
    <mergeCell ref="I10:I13"/>
    <mergeCell ref="J10:J13"/>
    <mergeCell ref="K10:K13"/>
    <mergeCell ref="A15:K15"/>
    <mergeCell ref="L15:V15"/>
    <mergeCell ref="E10:E13"/>
    <mergeCell ref="F10:F13"/>
    <mergeCell ref="H10:H13"/>
    <mergeCell ref="A1:K1"/>
    <mergeCell ref="A2:A3"/>
    <mergeCell ref="B2:F3"/>
    <mergeCell ref="G2:K3"/>
    <mergeCell ref="B4:F4"/>
    <mergeCell ref="G4:K4"/>
    <mergeCell ref="V24:V27"/>
    <mergeCell ref="A16:A17"/>
    <mergeCell ref="B16:F17"/>
    <mergeCell ref="G16:K17"/>
    <mergeCell ref="L16:L17"/>
    <mergeCell ref="R16:V17"/>
    <mergeCell ref="B18:F18"/>
    <mergeCell ref="G18:K18"/>
    <mergeCell ref="R18:V18"/>
    <mergeCell ref="E20:E23"/>
    <mergeCell ref="B24:B27"/>
    <mergeCell ref="C24:C27"/>
    <mergeCell ref="D24:D27"/>
    <mergeCell ref="M16:Q17"/>
    <mergeCell ref="M18:Q18"/>
    <mergeCell ref="P24:P27"/>
    <mergeCell ref="D35:D37"/>
    <mergeCell ref="F35:F37"/>
    <mergeCell ref="A44:K44"/>
    <mergeCell ref="T24:T27"/>
    <mergeCell ref="U24:U27"/>
    <mergeCell ref="Q24:Q27"/>
    <mergeCell ref="S24:S27"/>
    <mergeCell ref="A29:K29"/>
    <mergeCell ref="B30:F31"/>
    <mergeCell ref="G30:K31"/>
    <mergeCell ref="B32:F32"/>
    <mergeCell ref="G32:K32"/>
    <mergeCell ref="A30:A31"/>
    <mergeCell ref="A45:A46"/>
    <mergeCell ref="B45:F46"/>
    <mergeCell ref="G45:K46"/>
    <mergeCell ref="B47:F47"/>
    <mergeCell ref="G47:K47"/>
    <mergeCell ref="K79:K82"/>
    <mergeCell ref="A89:K89"/>
    <mergeCell ref="B90:F91"/>
    <mergeCell ref="G90:K91"/>
    <mergeCell ref="B92:F92"/>
    <mergeCell ref="G92:K92"/>
    <mergeCell ref="I79:I82"/>
    <mergeCell ref="J79:J82"/>
    <mergeCell ref="I94:I97"/>
    <mergeCell ref="H108:H111"/>
    <mergeCell ref="J108:J111"/>
    <mergeCell ref="K94:K97"/>
    <mergeCell ref="A103:K103"/>
    <mergeCell ref="B104:F105"/>
    <mergeCell ref="G104:K105"/>
    <mergeCell ref="B106:F106"/>
    <mergeCell ref="G106:K106"/>
    <mergeCell ref="B108:B111"/>
    <mergeCell ref="C108:C111"/>
    <mergeCell ref="E108:E111"/>
    <mergeCell ref="D53:D56"/>
    <mergeCell ref="E68:E71"/>
    <mergeCell ref="F68:F71"/>
    <mergeCell ref="F79:F82"/>
    <mergeCell ref="D94:D97"/>
    <mergeCell ref="F94:F97"/>
    <mergeCell ref="A60:A61"/>
    <mergeCell ref="A75:A76"/>
    <mergeCell ref="A90:A91"/>
    <mergeCell ref="A104:A105"/>
    <mergeCell ref="I53:I56"/>
    <mergeCell ref="A59:K59"/>
    <mergeCell ref="B60:F61"/>
    <mergeCell ref="G60:K61"/>
    <mergeCell ref="B62:F62"/>
    <mergeCell ref="G62:K62"/>
    <mergeCell ref="A74:K74"/>
    <mergeCell ref="B75:F76"/>
    <mergeCell ref="G75:K76"/>
    <mergeCell ref="B77:F77"/>
    <mergeCell ref="G77:K77"/>
    <mergeCell ref="H79:H82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34"/>
  <sheetViews>
    <sheetView topLeftCell="A70" workbookViewId="0">
      <selection activeCell="E96" sqref="E96:E99"/>
    </sheetView>
  </sheetViews>
  <sheetFormatPr defaultColWidth="14.42578125" defaultRowHeight="15.75" customHeight="1"/>
  <cols>
    <col min="1" max="4" width="14.42578125" style="4"/>
    <col min="5" max="5" width="14" style="4" customWidth="1"/>
    <col min="6" max="16384" width="14.42578125" style="4"/>
  </cols>
  <sheetData>
    <row r="1" spans="1:11" ht="15.75" customHeight="1">
      <c r="A1" s="360" t="s">
        <v>59</v>
      </c>
      <c r="B1" s="271"/>
      <c r="C1" s="271"/>
      <c r="D1" s="271"/>
      <c r="E1" s="271"/>
      <c r="F1" s="271"/>
      <c r="G1" s="271"/>
      <c r="H1" s="271"/>
      <c r="I1" s="271"/>
      <c r="J1" s="271"/>
      <c r="K1" s="272"/>
    </row>
    <row r="2" spans="1:11" ht="14.25">
      <c r="A2" s="361" t="s">
        <v>2</v>
      </c>
      <c r="B2" s="247" t="s">
        <v>3</v>
      </c>
      <c r="C2" s="248"/>
      <c r="D2" s="248"/>
      <c r="E2" s="248"/>
      <c r="F2" s="249"/>
      <c r="G2" s="252" t="s">
        <v>4</v>
      </c>
      <c r="H2" s="248"/>
      <c r="I2" s="248"/>
      <c r="J2" s="248"/>
      <c r="K2" s="253"/>
    </row>
    <row r="3" spans="1:11" ht="14.25">
      <c r="A3" s="246"/>
      <c r="B3" s="250"/>
      <c r="C3" s="251"/>
      <c r="D3" s="251"/>
      <c r="E3" s="251"/>
      <c r="F3" s="235"/>
      <c r="G3" s="250"/>
      <c r="H3" s="251"/>
      <c r="I3" s="251"/>
      <c r="J3" s="251"/>
      <c r="K3" s="254"/>
    </row>
    <row r="4" spans="1:11" ht="15.75" customHeight="1">
      <c r="A4" s="28" t="s">
        <v>5</v>
      </c>
      <c r="B4" s="255" t="s">
        <v>6</v>
      </c>
      <c r="C4" s="248"/>
      <c r="D4" s="248"/>
      <c r="E4" s="248"/>
      <c r="F4" s="249"/>
      <c r="G4" s="255" t="s">
        <v>7</v>
      </c>
      <c r="H4" s="248"/>
      <c r="I4" s="248"/>
      <c r="J4" s="248"/>
      <c r="K4" s="253"/>
    </row>
    <row r="5" spans="1:11" ht="15.75" customHeight="1">
      <c r="A5" s="29" t="s">
        <v>8</v>
      </c>
      <c r="B5" s="7" t="s">
        <v>9</v>
      </c>
      <c r="C5" s="7" t="s">
        <v>10</v>
      </c>
      <c r="D5" s="7" t="s">
        <v>11</v>
      </c>
      <c r="E5" s="7" t="s">
        <v>12</v>
      </c>
      <c r="F5" s="7" t="s">
        <v>13</v>
      </c>
      <c r="G5" s="9" t="s">
        <v>14</v>
      </c>
      <c r="H5" s="9" t="s">
        <v>15</v>
      </c>
      <c r="I5" s="9" t="s">
        <v>16</v>
      </c>
      <c r="J5" s="9" t="s">
        <v>17</v>
      </c>
      <c r="K5" s="32" t="s">
        <v>18</v>
      </c>
    </row>
    <row r="6" spans="1:11" ht="15.75" customHeight="1">
      <c r="A6" s="33">
        <v>1</v>
      </c>
      <c r="B6" s="68"/>
      <c r="C6" s="374" t="s">
        <v>60</v>
      </c>
      <c r="D6" s="374" t="s">
        <v>60</v>
      </c>
      <c r="E6" s="119"/>
      <c r="F6" s="155"/>
      <c r="G6" s="86"/>
      <c r="H6" s="14"/>
      <c r="I6" s="14"/>
      <c r="J6" s="14"/>
      <c r="K6" s="34"/>
    </row>
    <row r="7" spans="1:11" ht="15.75" customHeight="1">
      <c r="A7" s="33">
        <v>2</v>
      </c>
      <c r="B7" s="68"/>
      <c r="C7" s="268"/>
      <c r="D7" s="268"/>
      <c r="E7" s="119"/>
      <c r="F7" s="155"/>
      <c r="G7" s="86"/>
      <c r="H7" s="14"/>
      <c r="I7" s="14"/>
      <c r="J7" s="14"/>
      <c r="K7" s="34"/>
    </row>
    <row r="8" spans="1:11" ht="15.75" customHeight="1">
      <c r="A8" s="33">
        <v>3</v>
      </c>
      <c r="B8" s="68"/>
      <c r="C8" s="268"/>
      <c r="D8" s="268"/>
      <c r="E8" s="119"/>
      <c r="F8" s="155"/>
      <c r="G8" s="86"/>
      <c r="H8" s="14"/>
      <c r="I8" s="14"/>
      <c r="J8" s="15"/>
      <c r="K8" s="34"/>
    </row>
    <row r="9" spans="1:11" ht="15.75" customHeight="1">
      <c r="A9" s="33">
        <v>4</v>
      </c>
      <c r="B9" s="68"/>
      <c r="C9" s="269"/>
      <c r="D9" s="269"/>
      <c r="E9" s="119"/>
      <c r="F9" s="155"/>
      <c r="G9" s="86"/>
      <c r="H9" s="14"/>
      <c r="I9" s="14"/>
      <c r="J9" s="15"/>
      <c r="K9" s="34"/>
    </row>
    <row r="10" spans="1:11" ht="15.75" customHeight="1">
      <c r="A10" s="33">
        <v>5</v>
      </c>
      <c r="B10" s="17"/>
      <c r="C10" s="20"/>
      <c r="D10" s="20"/>
      <c r="E10" s="119"/>
      <c r="F10" s="21"/>
      <c r="G10" s="36"/>
      <c r="H10" s="20"/>
      <c r="I10" s="14"/>
      <c r="J10" s="20"/>
      <c r="K10" s="35"/>
    </row>
    <row r="11" spans="1:11" ht="15.75" customHeight="1">
      <c r="A11" s="33">
        <v>6</v>
      </c>
      <c r="B11" s="17"/>
      <c r="C11" s="20"/>
      <c r="D11" s="20"/>
      <c r="E11" s="20"/>
      <c r="F11" s="21"/>
      <c r="G11" s="36"/>
      <c r="H11" s="20"/>
      <c r="I11" s="20"/>
      <c r="J11" s="20"/>
      <c r="K11" s="35"/>
    </row>
    <row r="12" spans="1:11" ht="15.75" customHeight="1">
      <c r="A12" s="33">
        <v>7</v>
      </c>
      <c r="B12" s="17"/>
      <c r="C12" s="20"/>
      <c r="D12" s="20"/>
      <c r="E12" s="20"/>
      <c r="F12" s="21"/>
      <c r="G12" s="36"/>
      <c r="H12" s="20"/>
      <c r="I12" s="20"/>
      <c r="J12" s="20"/>
      <c r="K12" s="35"/>
    </row>
    <row r="13" spans="1:11" ht="15.75" customHeight="1">
      <c r="A13" s="37">
        <v>8</v>
      </c>
      <c r="B13" s="153"/>
      <c r="C13" s="38"/>
      <c r="D13" s="38"/>
      <c r="E13" s="38"/>
      <c r="F13" s="156"/>
      <c r="G13" s="39"/>
      <c r="H13" s="38"/>
      <c r="I13" s="38"/>
      <c r="J13" s="38"/>
      <c r="K13" s="40"/>
    </row>
    <row r="14" spans="1:11" ht="15.7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ht="15.7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1" ht="15.75" customHeight="1">
      <c r="A16" s="364" t="s">
        <v>61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6"/>
    </row>
    <row r="17" spans="1:11" ht="14.25">
      <c r="A17" s="365" t="s">
        <v>2</v>
      </c>
      <c r="B17" s="247" t="s">
        <v>3</v>
      </c>
      <c r="C17" s="248"/>
      <c r="D17" s="248"/>
      <c r="E17" s="248"/>
      <c r="F17" s="249"/>
      <c r="G17" s="252" t="s">
        <v>4</v>
      </c>
      <c r="H17" s="248"/>
      <c r="I17" s="248"/>
      <c r="J17" s="248"/>
      <c r="K17" s="278"/>
    </row>
    <row r="18" spans="1:11" ht="14.25">
      <c r="A18" s="259"/>
      <c r="B18" s="250"/>
      <c r="C18" s="251"/>
      <c r="D18" s="251"/>
      <c r="E18" s="251"/>
      <c r="F18" s="235"/>
      <c r="G18" s="250"/>
      <c r="H18" s="251"/>
      <c r="I18" s="251"/>
      <c r="J18" s="251"/>
      <c r="K18" s="257"/>
    </row>
    <row r="19" spans="1:11" ht="15.75" customHeight="1">
      <c r="A19" s="5" t="s">
        <v>5</v>
      </c>
      <c r="B19" s="255" t="s">
        <v>6</v>
      </c>
      <c r="C19" s="248"/>
      <c r="D19" s="248"/>
      <c r="E19" s="248"/>
      <c r="F19" s="249"/>
      <c r="G19" s="255" t="s">
        <v>7</v>
      </c>
      <c r="H19" s="248"/>
      <c r="I19" s="248"/>
      <c r="J19" s="248"/>
      <c r="K19" s="278"/>
    </row>
    <row r="20" spans="1:11" ht="15.75" customHeight="1">
      <c r="A20" s="6" t="s">
        <v>8</v>
      </c>
      <c r="B20" s="7" t="s">
        <v>9</v>
      </c>
      <c r="C20" s="7" t="s">
        <v>10</v>
      </c>
      <c r="D20" s="7" t="s">
        <v>11</v>
      </c>
      <c r="E20" s="7" t="s">
        <v>12</v>
      </c>
      <c r="F20" s="157" t="s">
        <v>13</v>
      </c>
      <c r="G20" s="9" t="s">
        <v>14</v>
      </c>
      <c r="H20" s="91" t="s">
        <v>15</v>
      </c>
      <c r="I20" s="91" t="s">
        <v>16</v>
      </c>
      <c r="J20" s="9" t="s">
        <v>17</v>
      </c>
      <c r="K20" s="9" t="s">
        <v>18</v>
      </c>
    </row>
    <row r="21" spans="1:11" ht="15.75" customHeight="1">
      <c r="A21" s="10">
        <v>1</v>
      </c>
      <c r="B21" s="375" t="s">
        <v>62</v>
      </c>
      <c r="C21" s="119"/>
      <c r="D21" s="119"/>
      <c r="E21" s="119"/>
      <c r="F21" s="155"/>
      <c r="G21" s="158"/>
      <c r="H21" s="376" t="s">
        <v>62</v>
      </c>
      <c r="I21" s="376" t="s">
        <v>62</v>
      </c>
      <c r="J21" s="159"/>
      <c r="K21" s="16"/>
    </row>
    <row r="22" spans="1:11" ht="15.75" customHeight="1">
      <c r="A22" s="10">
        <v>2</v>
      </c>
      <c r="B22" s="285"/>
      <c r="C22" s="119"/>
      <c r="D22" s="119"/>
      <c r="E22" s="119"/>
      <c r="F22" s="155"/>
      <c r="G22" s="158"/>
      <c r="H22" s="268"/>
      <c r="I22" s="268"/>
      <c r="J22" s="159"/>
      <c r="K22" s="16"/>
    </row>
    <row r="23" spans="1:11" ht="15.75" customHeight="1">
      <c r="A23" s="10">
        <v>3</v>
      </c>
      <c r="B23" s="285"/>
      <c r="C23" s="119"/>
      <c r="D23" s="119"/>
      <c r="E23" s="119"/>
      <c r="F23" s="155"/>
      <c r="G23" s="158"/>
      <c r="H23" s="268"/>
      <c r="I23" s="268"/>
      <c r="J23" s="86"/>
      <c r="K23" s="16"/>
    </row>
    <row r="24" spans="1:11" ht="15.75" customHeight="1">
      <c r="A24" s="10">
        <v>4</v>
      </c>
      <c r="B24" s="259"/>
      <c r="C24" s="119"/>
      <c r="D24" s="119"/>
      <c r="E24" s="119"/>
      <c r="F24" s="155"/>
      <c r="G24" s="158"/>
      <c r="H24" s="269"/>
      <c r="I24" s="269"/>
      <c r="J24" s="86"/>
      <c r="K24" s="16"/>
    </row>
    <row r="25" spans="1:11" ht="15.75" customHeight="1">
      <c r="A25" s="10">
        <v>5</v>
      </c>
      <c r="B25" s="17"/>
      <c r="C25" s="20"/>
      <c r="D25" s="20"/>
      <c r="E25" s="119"/>
      <c r="F25" s="21"/>
      <c r="G25" s="36"/>
      <c r="H25" s="18"/>
      <c r="I25" s="151"/>
      <c r="J25" s="20"/>
      <c r="K25" s="21"/>
    </row>
    <row r="26" spans="1:11" ht="15.75" customHeight="1">
      <c r="A26" s="10">
        <v>6</v>
      </c>
      <c r="B26" s="17"/>
      <c r="C26" s="20"/>
      <c r="D26" s="20"/>
      <c r="E26" s="20"/>
      <c r="F26" s="21"/>
      <c r="G26" s="36"/>
      <c r="H26" s="20"/>
      <c r="I26" s="20"/>
      <c r="J26" s="20"/>
      <c r="K26" s="21"/>
    </row>
    <row r="27" spans="1:11" ht="15.75" customHeight="1">
      <c r="A27" s="10">
        <v>7</v>
      </c>
      <c r="B27" s="17"/>
      <c r="C27" s="20"/>
      <c r="D27" s="20"/>
      <c r="E27" s="20"/>
      <c r="F27" s="21"/>
      <c r="G27" s="36"/>
      <c r="H27" s="20"/>
      <c r="I27" s="20"/>
      <c r="J27" s="20"/>
      <c r="K27" s="21"/>
    </row>
    <row r="28" spans="1:11" ht="15.75" customHeight="1">
      <c r="A28" s="22">
        <v>8</v>
      </c>
      <c r="B28" s="23"/>
      <c r="C28" s="24"/>
      <c r="D28" s="24"/>
      <c r="E28" s="24"/>
      <c r="F28" s="25"/>
      <c r="G28" s="160"/>
      <c r="H28" s="24"/>
      <c r="I28" s="24"/>
      <c r="J28" s="24"/>
      <c r="K28" s="25"/>
    </row>
    <row r="29" spans="1:11" ht="15.7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ht="15.7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 ht="15.75" customHeight="1">
      <c r="A31" s="364" t="s">
        <v>63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6"/>
    </row>
    <row r="32" spans="1:11" ht="14.25">
      <c r="A32" s="365" t="s">
        <v>2</v>
      </c>
      <c r="B32" s="247" t="s">
        <v>3</v>
      </c>
      <c r="C32" s="248"/>
      <c r="D32" s="248"/>
      <c r="E32" s="248"/>
      <c r="F32" s="249"/>
      <c r="G32" s="252" t="s">
        <v>4</v>
      </c>
      <c r="H32" s="248"/>
      <c r="I32" s="248"/>
      <c r="J32" s="248"/>
      <c r="K32" s="278"/>
    </row>
    <row r="33" spans="1:11" ht="14.25">
      <c r="A33" s="259"/>
      <c r="B33" s="250"/>
      <c r="C33" s="251"/>
      <c r="D33" s="251"/>
      <c r="E33" s="251"/>
      <c r="F33" s="235"/>
      <c r="G33" s="250"/>
      <c r="H33" s="251"/>
      <c r="I33" s="251"/>
      <c r="J33" s="251"/>
      <c r="K33" s="257"/>
    </row>
    <row r="34" spans="1:11" ht="15.75" customHeight="1">
      <c r="A34" s="5" t="s">
        <v>5</v>
      </c>
      <c r="B34" s="255" t="s">
        <v>6</v>
      </c>
      <c r="C34" s="248"/>
      <c r="D34" s="248"/>
      <c r="E34" s="248"/>
      <c r="F34" s="249"/>
      <c r="G34" s="255" t="s">
        <v>7</v>
      </c>
      <c r="H34" s="248"/>
      <c r="I34" s="248"/>
      <c r="J34" s="248"/>
      <c r="K34" s="278"/>
    </row>
    <row r="35" spans="1:11" ht="15.75" customHeight="1">
      <c r="A35" s="6" t="s">
        <v>8</v>
      </c>
      <c r="B35" s="161" t="s">
        <v>9</v>
      </c>
      <c r="C35" s="136" t="s">
        <v>10</v>
      </c>
      <c r="D35" s="136" t="s">
        <v>11</v>
      </c>
      <c r="E35" s="135" t="s">
        <v>12</v>
      </c>
      <c r="F35" s="137" t="s">
        <v>13</v>
      </c>
      <c r="G35" s="9" t="s">
        <v>14</v>
      </c>
      <c r="H35" s="9" t="s">
        <v>15</v>
      </c>
      <c r="I35" s="9" t="s">
        <v>16</v>
      </c>
      <c r="J35" s="9" t="s">
        <v>17</v>
      </c>
      <c r="K35" s="9" t="s">
        <v>18</v>
      </c>
    </row>
    <row r="36" spans="1:11" ht="15.75" customHeight="1">
      <c r="A36" s="10">
        <v>1</v>
      </c>
      <c r="B36" s="162"/>
      <c r="C36" s="163"/>
      <c r="D36" s="163"/>
      <c r="E36" s="369" t="s">
        <v>64</v>
      </c>
      <c r="F36" s="164"/>
      <c r="G36" s="86"/>
      <c r="H36" s="14"/>
      <c r="I36" s="14"/>
      <c r="J36" s="369" t="s">
        <v>65</v>
      </c>
      <c r="K36" s="16"/>
    </row>
    <row r="37" spans="1:11" ht="15">
      <c r="A37" s="10">
        <v>2</v>
      </c>
      <c r="B37" s="149"/>
      <c r="C37" s="119"/>
      <c r="D37" s="119"/>
      <c r="E37" s="268"/>
      <c r="F37" s="164"/>
      <c r="G37" s="86"/>
      <c r="H37" s="14"/>
      <c r="I37" s="14"/>
      <c r="J37" s="268"/>
      <c r="K37" s="16"/>
    </row>
    <row r="38" spans="1:11" ht="15">
      <c r="A38" s="10">
        <v>3</v>
      </c>
      <c r="B38" s="149"/>
      <c r="C38" s="119"/>
      <c r="D38" s="119"/>
      <c r="E38" s="268"/>
      <c r="F38" s="164"/>
      <c r="G38" s="86"/>
      <c r="H38" s="14"/>
      <c r="I38" s="14"/>
      <c r="J38" s="268"/>
      <c r="K38" s="16"/>
    </row>
    <row r="39" spans="1:11" ht="15">
      <c r="A39" s="10">
        <v>4</v>
      </c>
      <c r="B39" s="149"/>
      <c r="C39" s="119"/>
      <c r="D39" s="119"/>
      <c r="E39" s="269"/>
      <c r="F39" s="164"/>
      <c r="G39" s="86"/>
      <c r="H39" s="14"/>
      <c r="I39" s="14"/>
      <c r="J39" s="269"/>
      <c r="K39" s="16"/>
    </row>
    <row r="40" spans="1:11" ht="15">
      <c r="A40" s="10">
        <v>5</v>
      </c>
      <c r="B40" s="150"/>
      <c r="C40" s="20"/>
      <c r="D40" s="20"/>
      <c r="E40" s="119"/>
      <c r="F40" s="35"/>
      <c r="G40" s="36"/>
      <c r="H40" s="20"/>
      <c r="I40" s="14"/>
      <c r="J40" s="20"/>
      <c r="K40" s="21"/>
    </row>
    <row r="41" spans="1:11" ht="15">
      <c r="A41" s="10">
        <v>6</v>
      </c>
      <c r="B41" s="150"/>
      <c r="C41" s="20"/>
      <c r="D41" s="20"/>
      <c r="E41" s="20"/>
      <c r="F41" s="35"/>
      <c r="G41" s="36"/>
      <c r="H41" s="20"/>
      <c r="I41" s="20"/>
      <c r="J41" s="20"/>
      <c r="K41" s="21"/>
    </row>
    <row r="42" spans="1:11" ht="15">
      <c r="A42" s="10">
        <v>7</v>
      </c>
      <c r="B42" s="150"/>
      <c r="C42" s="20"/>
      <c r="D42" s="20"/>
      <c r="E42" s="20"/>
      <c r="F42" s="35"/>
      <c r="G42" s="36"/>
      <c r="H42" s="20"/>
      <c r="I42" s="20"/>
      <c r="J42" s="20"/>
      <c r="K42" s="21"/>
    </row>
    <row r="43" spans="1:11" ht="15">
      <c r="A43" s="22">
        <v>8</v>
      </c>
      <c r="B43" s="152"/>
      <c r="C43" s="38"/>
      <c r="D43" s="38"/>
      <c r="E43" s="38"/>
      <c r="F43" s="40"/>
      <c r="G43" s="160"/>
      <c r="H43" s="24"/>
      <c r="I43" s="24"/>
      <c r="J43" s="24"/>
      <c r="K43" s="25"/>
    </row>
    <row r="44" spans="1:11" ht="1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1" ht="1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11" ht="15">
      <c r="A46" s="370" t="s">
        <v>70</v>
      </c>
      <c r="B46" s="275"/>
      <c r="C46" s="275"/>
      <c r="D46" s="275"/>
      <c r="E46" s="275"/>
      <c r="F46" s="275"/>
      <c r="G46" s="275"/>
      <c r="H46" s="275"/>
      <c r="I46" s="275"/>
      <c r="J46" s="275"/>
      <c r="K46" s="276"/>
    </row>
    <row r="47" spans="1:11" ht="14.25">
      <c r="A47" s="371" t="s">
        <v>2</v>
      </c>
      <c r="B47" s="367" t="s">
        <v>3</v>
      </c>
      <c r="C47" s="248"/>
      <c r="D47" s="248"/>
      <c r="E47" s="248"/>
      <c r="F47" s="249"/>
      <c r="G47" s="372" t="s">
        <v>4</v>
      </c>
      <c r="H47" s="248"/>
      <c r="I47" s="248"/>
      <c r="J47" s="248"/>
      <c r="K47" s="278"/>
    </row>
    <row r="48" spans="1:11" ht="14.25">
      <c r="A48" s="259"/>
      <c r="B48" s="250"/>
      <c r="C48" s="251"/>
      <c r="D48" s="251"/>
      <c r="E48" s="251"/>
      <c r="F48" s="235"/>
      <c r="G48" s="250"/>
      <c r="H48" s="251"/>
      <c r="I48" s="251"/>
      <c r="J48" s="251"/>
      <c r="K48" s="257"/>
    </row>
    <row r="49" spans="1:11" ht="15">
      <c r="A49" s="165" t="s">
        <v>5</v>
      </c>
      <c r="B49" s="366" t="s">
        <v>6</v>
      </c>
      <c r="C49" s="248"/>
      <c r="D49" s="248"/>
      <c r="E49" s="248"/>
      <c r="F49" s="249"/>
      <c r="G49" s="366" t="s">
        <v>7</v>
      </c>
      <c r="H49" s="248"/>
      <c r="I49" s="248"/>
      <c r="J49" s="248"/>
      <c r="K49" s="278"/>
    </row>
    <row r="50" spans="1:11" ht="15">
      <c r="A50" s="166" t="s">
        <v>8</v>
      </c>
      <c r="B50" s="167" t="s">
        <v>9</v>
      </c>
      <c r="C50" s="167" t="s">
        <v>10</v>
      </c>
      <c r="D50" s="167" t="s">
        <v>11</v>
      </c>
      <c r="E50" s="167" t="s">
        <v>12</v>
      </c>
      <c r="F50" s="167" t="s">
        <v>13</v>
      </c>
      <c r="G50" s="168" t="s">
        <v>14</v>
      </c>
      <c r="H50" s="168" t="s">
        <v>15</v>
      </c>
      <c r="I50" s="168" t="s">
        <v>16</v>
      </c>
      <c r="J50" s="168" t="s">
        <v>17</v>
      </c>
      <c r="K50" s="168" t="s">
        <v>18</v>
      </c>
    </row>
    <row r="51" spans="1:11" ht="15">
      <c r="A51" s="166">
        <v>1</v>
      </c>
      <c r="B51" s="169"/>
      <c r="C51" s="368" t="s">
        <v>19</v>
      </c>
      <c r="D51" s="368" t="s">
        <v>19</v>
      </c>
      <c r="E51" s="170"/>
      <c r="F51" s="171"/>
      <c r="G51" s="172"/>
      <c r="H51" s="173"/>
      <c r="I51" s="173"/>
      <c r="J51" s="173"/>
      <c r="K51" s="174"/>
    </row>
    <row r="52" spans="1:11" ht="15">
      <c r="A52" s="166">
        <v>2</v>
      </c>
      <c r="B52" s="169"/>
      <c r="C52" s="268"/>
      <c r="D52" s="268"/>
      <c r="E52" s="170"/>
      <c r="F52" s="171"/>
      <c r="G52" s="172"/>
      <c r="H52" s="173"/>
      <c r="I52" s="173"/>
      <c r="J52" s="173"/>
      <c r="K52" s="174"/>
    </row>
    <row r="53" spans="1:11" ht="15">
      <c r="A53" s="166">
        <v>3</v>
      </c>
      <c r="B53" s="169"/>
      <c r="C53" s="268"/>
      <c r="D53" s="268"/>
      <c r="E53" s="170"/>
      <c r="F53" s="171"/>
      <c r="G53" s="172"/>
      <c r="H53" s="173"/>
      <c r="I53" s="173"/>
      <c r="J53" s="175"/>
      <c r="K53" s="174"/>
    </row>
    <row r="54" spans="1:11" ht="15">
      <c r="A54" s="166">
        <v>4</v>
      </c>
      <c r="B54" s="169"/>
      <c r="C54" s="269"/>
      <c r="D54" s="269"/>
      <c r="E54" s="170"/>
      <c r="F54" s="171"/>
      <c r="G54" s="172"/>
      <c r="H54" s="173"/>
      <c r="I54" s="173"/>
      <c r="J54" s="175"/>
      <c r="K54" s="174"/>
    </row>
    <row r="55" spans="1:11" ht="15">
      <c r="A55" s="166">
        <v>5</v>
      </c>
      <c r="B55" s="176"/>
      <c r="C55" s="175"/>
      <c r="D55" s="175"/>
      <c r="E55" s="170"/>
      <c r="F55" s="177"/>
      <c r="G55" s="172"/>
      <c r="H55" s="175"/>
      <c r="I55" s="173"/>
      <c r="J55" s="175"/>
      <c r="K55" s="177"/>
    </row>
    <row r="56" spans="1:11" ht="15">
      <c r="A56" s="166">
        <v>6</v>
      </c>
      <c r="B56" s="176"/>
      <c r="C56" s="175"/>
      <c r="D56" s="175"/>
      <c r="E56" s="175"/>
      <c r="F56" s="177"/>
      <c r="G56" s="172"/>
      <c r="H56" s="175"/>
      <c r="I56" s="175"/>
      <c r="J56" s="175"/>
      <c r="K56" s="177"/>
    </row>
    <row r="57" spans="1:11" ht="15">
      <c r="A57" s="166">
        <v>7</v>
      </c>
      <c r="B57" s="176"/>
      <c r="C57" s="175"/>
      <c r="D57" s="175"/>
      <c r="E57" s="175"/>
      <c r="F57" s="177"/>
      <c r="G57" s="172"/>
      <c r="H57" s="175"/>
      <c r="I57" s="175"/>
      <c r="J57" s="175"/>
      <c r="K57" s="177"/>
    </row>
    <row r="58" spans="1:11" ht="15">
      <c r="A58" s="178">
        <v>8</v>
      </c>
      <c r="B58" s="179"/>
      <c r="C58" s="180"/>
      <c r="D58" s="180"/>
      <c r="E58" s="180"/>
      <c r="F58" s="181"/>
      <c r="G58" s="182"/>
      <c r="H58" s="180"/>
      <c r="I58" s="180"/>
      <c r="J58" s="180"/>
      <c r="K58" s="181"/>
    </row>
    <row r="59" spans="1:11" ht="1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ht="1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</row>
    <row r="61" spans="1:11" ht="15">
      <c r="A61" s="360" t="s">
        <v>66</v>
      </c>
      <c r="B61" s="271"/>
      <c r="C61" s="271"/>
      <c r="D61" s="271"/>
      <c r="E61" s="271"/>
      <c r="F61" s="271"/>
      <c r="G61" s="271"/>
      <c r="H61" s="271"/>
      <c r="I61" s="271"/>
      <c r="J61" s="271"/>
      <c r="K61" s="272"/>
    </row>
    <row r="62" spans="1:11" ht="14.25">
      <c r="A62" s="361" t="s">
        <v>2</v>
      </c>
      <c r="B62" s="247" t="s">
        <v>3</v>
      </c>
      <c r="C62" s="248"/>
      <c r="D62" s="248"/>
      <c r="E62" s="248"/>
      <c r="F62" s="249"/>
      <c r="G62" s="252" t="s">
        <v>4</v>
      </c>
      <c r="H62" s="248"/>
      <c r="I62" s="248"/>
      <c r="J62" s="248"/>
      <c r="K62" s="253"/>
    </row>
    <row r="63" spans="1:11" ht="14.25">
      <c r="A63" s="246"/>
      <c r="B63" s="250"/>
      <c r="C63" s="251"/>
      <c r="D63" s="251"/>
      <c r="E63" s="251"/>
      <c r="F63" s="235"/>
      <c r="G63" s="250"/>
      <c r="H63" s="251"/>
      <c r="I63" s="251"/>
      <c r="J63" s="251"/>
      <c r="K63" s="254"/>
    </row>
    <row r="64" spans="1:11" ht="15">
      <c r="A64" s="183" t="s">
        <v>5</v>
      </c>
      <c r="B64" s="255" t="s">
        <v>6</v>
      </c>
      <c r="C64" s="248"/>
      <c r="D64" s="248"/>
      <c r="E64" s="248"/>
      <c r="F64" s="249"/>
      <c r="G64" s="255" t="s">
        <v>7</v>
      </c>
      <c r="H64" s="248"/>
      <c r="I64" s="248"/>
      <c r="J64" s="248"/>
      <c r="K64" s="253"/>
    </row>
    <row r="65" spans="1:11" ht="15">
      <c r="A65" s="28" t="s">
        <v>8</v>
      </c>
      <c r="B65" s="30" t="s">
        <v>9</v>
      </c>
      <c r="C65" s="30" t="s">
        <v>10</v>
      </c>
      <c r="D65" s="30" t="s">
        <v>11</v>
      </c>
      <c r="E65" s="30" t="s">
        <v>12</v>
      </c>
      <c r="F65" s="30" t="s">
        <v>13</v>
      </c>
      <c r="G65" s="9" t="s">
        <v>14</v>
      </c>
      <c r="H65" s="9" t="s">
        <v>15</v>
      </c>
      <c r="I65" s="9" t="s">
        <v>16</v>
      </c>
      <c r="J65" s="9" t="s">
        <v>17</v>
      </c>
      <c r="K65" s="32" t="s">
        <v>18</v>
      </c>
    </row>
    <row r="66" spans="1:11" ht="15">
      <c r="A66" s="184">
        <v>1</v>
      </c>
      <c r="B66" s="119"/>
      <c r="C66" s="119"/>
      <c r="D66" s="119"/>
      <c r="E66" s="373" t="s">
        <v>67</v>
      </c>
      <c r="F66" s="119"/>
      <c r="G66" s="185"/>
      <c r="H66" s="185"/>
      <c r="I66" s="185"/>
      <c r="J66" s="185"/>
      <c r="K66" s="34"/>
    </row>
    <row r="67" spans="1:11" ht="15">
      <c r="A67" s="184">
        <v>2</v>
      </c>
      <c r="B67" s="119"/>
      <c r="C67" s="119"/>
      <c r="D67" s="119"/>
      <c r="E67" s="268"/>
      <c r="F67" s="119"/>
      <c r="G67" s="185"/>
      <c r="H67" s="185"/>
      <c r="I67" s="185"/>
      <c r="J67" s="185"/>
      <c r="K67" s="34"/>
    </row>
    <row r="68" spans="1:11" ht="15">
      <c r="A68" s="184">
        <v>3</v>
      </c>
      <c r="B68" s="119"/>
      <c r="C68" s="119"/>
      <c r="D68" s="119"/>
      <c r="E68" s="268"/>
      <c r="F68" s="119"/>
      <c r="G68" s="185"/>
      <c r="H68" s="185"/>
      <c r="I68" s="185"/>
      <c r="J68" s="185"/>
      <c r="K68" s="34"/>
    </row>
    <row r="69" spans="1:11" ht="15">
      <c r="A69" s="184">
        <v>4</v>
      </c>
      <c r="B69" s="119"/>
      <c r="C69" s="119"/>
      <c r="D69" s="119"/>
      <c r="E69" s="269"/>
      <c r="F69" s="119"/>
      <c r="G69" s="185"/>
      <c r="H69" s="185"/>
      <c r="I69" s="185"/>
      <c r="J69" s="185"/>
      <c r="K69" s="34"/>
    </row>
    <row r="70" spans="1:11" ht="15">
      <c r="A70" s="184">
        <v>5</v>
      </c>
      <c r="B70" s="20"/>
      <c r="C70" s="373" t="s">
        <v>67</v>
      </c>
      <c r="D70" s="119"/>
      <c r="E70" s="373" t="s">
        <v>67</v>
      </c>
      <c r="F70" s="20"/>
      <c r="G70" s="36"/>
      <c r="H70" s="20"/>
      <c r="I70" s="14"/>
      <c r="J70" s="20"/>
      <c r="K70" s="35"/>
    </row>
    <row r="71" spans="1:11" ht="15">
      <c r="A71" s="184">
        <v>6</v>
      </c>
      <c r="B71" s="20"/>
      <c r="C71" s="268"/>
      <c r="D71" s="119"/>
      <c r="E71" s="268"/>
      <c r="F71" s="20"/>
      <c r="G71" s="36"/>
      <c r="H71" s="20"/>
      <c r="I71" s="20"/>
      <c r="J71" s="20"/>
      <c r="K71" s="35"/>
    </row>
    <row r="72" spans="1:11" ht="15">
      <c r="A72" s="184">
        <v>7</v>
      </c>
      <c r="B72" s="20"/>
      <c r="C72" s="268"/>
      <c r="D72" s="119"/>
      <c r="E72" s="268"/>
      <c r="F72" s="20"/>
      <c r="G72" s="36"/>
      <c r="H72" s="20"/>
      <c r="I72" s="20"/>
      <c r="J72" s="20"/>
      <c r="K72" s="35"/>
    </row>
    <row r="73" spans="1:11" ht="15">
      <c r="A73" s="186">
        <v>8</v>
      </c>
      <c r="B73" s="38"/>
      <c r="C73" s="269"/>
      <c r="D73" s="119"/>
      <c r="E73" s="269"/>
      <c r="F73" s="38"/>
      <c r="G73" s="39"/>
      <c r="H73" s="38"/>
      <c r="I73" s="38"/>
      <c r="J73" s="38"/>
      <c r="K73" s="40"/>
    </row>
    <row r="74" spans="1:11" ht="1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</row>
    <row r="75" spans="1:11" ht="1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</row>
    <row r="76" spans="1:11" ht="15">
      <c r="A76" s="364" t="s">
        <v>68</v>
      </c>
      <c r="B76" s="275"/>
      <c r="C76" s="275"/>
      <c r="D76" s="275"/>
      <c r="E76" s="275"/>
      <c r="F76" s="275"/>
      <c r="G76" s="275"/>
      <c r="H76" s="275"/>
      <c r="I76" s="275"/>
      <c r="J76" s="275"/>
      <c r="K76" s="276"/>
    </row>
    <row r="77" spans="1:11" ht="14.25">
      <c r="A77" s="365" t="s">
        <v>2</v>
      </c>
      <c r="B77" s="247" t="s">
        <v>3</v>
      </c>
      <c r="C77" s="248"/>
      <c r="D77" s="248"/>
      <c r="E77" s="248"/>
      <c r="F77" s="249"/>
      <c r="G77" s="252" t="s">
        <v>4</v>
      </c>
      <c r="H77" s="248"/>
      <c r="I77" s="248"/>
      <c r="J77" s="248"/>
      <c r="K77" s="278"/>
    </row>
    <row r="78" spans="1:11" ht="14.25">
      <c r="A78" s="259"/>
      <c r="B78" s="250"/>
      <c r="C78" s="251"/>
      <c r="D78" s="251"/>
      <c r="E78" s="251"/>
      <c r="F78" s="235"/>
      <c r="G78" s="250"/>
      <c r="H78" s="251"/>
      <c r="I78" s="251"/>
      <c r="J78" s="251"/>
      <c r="K78" s="257"/>
    </row>
    <row r="79" spans="1:11" ht="15">
      <c r="A79" s="5" t="s">
        <v>5</v>
      </c>
      <c r="B79" s="255" t="s">
        <v>6</v>
      </c>
      <c r="C79" s="248"/>
      <c r="D79" s="248"/>
      <c r="E79" s="248"/>
      <c r="F79" s="249"/>
      <c r="G79" s="255" t="s">
        <v>7</v>
      </c>
      <c r="H79" s="248"/>
      <c r="I79" s="248"/>
      <c r="J79" s="248"/>
      <c r="K79" s="278"/>
    </row>
    <row r="80" spans="1:11" ht="15">
      <c r="A80" s="6" t="s">
        <v>8</v>
      </c>
      <c r="B80" s="8" t="s">
        <v>9</v>
      </c>
      <c r="C80" s="8" t="s">
        <v>10</v>
      </c>
      <c r="D80" s="8" t="s">
        <v>11</v>
      </c>
      <c r="E80" s="8" t="s">
        <v>12</v>
      </c>
      <c r="F80" s="8" t="s">
        <v>13</v>
      </c>
      <c r="G80" s="9" t="s">
        <v>14</v>
      </c>
      <c r="H80" s="9" t="s">
        <v>15</v>
      </c>
      <c r="I80" s="9" t="s">
        <v>16</v>
      </c>
      <c r="J80" s="9" t="s">
        <v>17</v>
      </c>
      <c r="K80" s="187" t="s">
        <v>18</v>
      </c>
    </row>
    <row r="81" spans="1:11" ht="15">
      <c r="A81" s="10">
        <v>1</v>
      </c>
      <c r="B81" s="56"/>
      <c r="C81" s="356" t="s">
        <v>62</v>
      </c>
      <c r="D81" s="356" t="s">
        <v>62</v>
      </c>
      <c r="E81" s="56"/>
      <c r="F81" s="356" t="s">
        <v>62</v>
      </c>
      <c r="G81" s="69"/>
      <c r="H81" s="14"/>
      <c r="I81" s="14"/>
      <c r="J81" s="362" t="s">
        <v>62</v>
      </c>
      <c r="K81" s="363" t="s">
        <v>62</v>
      </c>
    </row>
    <row r="82" spans="1:11" ht="15">
      <c r="A82" s="10">
        <v>2</v>
      </c>
      <c r="B82" s="56"/>
      <c r="C82" s="268"/>
      <c r="D82" s="268"/>
      <c r="E82" s="56"/>
      <c r="F82" s="268"/>
      <c r="G82" s="69"/>
      <c r="H82" s="14"/>
      <c r="I82" s="14"/>
      <c r="J82" s="268"/>
      <c r="K82" s="354"/>
    </row>
    <row r="83" spans="1:11" ht="15">
      <c r="A83" s="10">
        <v>3</v>
      </c>
      <c r="B83" s="56"/>
      <c r="C83" s="268"/>
      <c r="D83" s="268"/>
      <c r="E83" s="56"/>
      <c r="F83" s="268"/>
      <c r="G83" s="69"/>
      <c r="H83" s="14"/>
      <c r="I83" s="14"/>
      <c r="J83" s="268"/>
      <c r="K83" s="354"/>
    </row>
    <row r="84" spans="1:11" ht="15">
      <c r="A84" s="10">
        <v>4</v>
      </c>
      <c r="B84" s="56"/>
      <c r="C84" s="269"/>
      <c r="D84" s="269"/>
      <c r="E84" s="56"/>
      <c r="F84" s="269"/>
      <c r="G84" s="69"/>
      <c r="H84" s="14"/>
      <c r="I84" s="14"/>
      <c r="J84" s="269"/>
      <c r="K84" s="355"/>
    </row>
    <row r="85" spans="1:11" ht="15">
      <c r="A85" s="10">
        <v>5</v>
      </c>
      <c r="B85" s="82"/>
      <c r="C85" s="82"/>
      <c r="D85" s="82"/>
      <c r="E85" s="56"/>
      <c r="F85" s="356" t="s">
        <v>62</v>
      </c>
      <c r="G85" s="82"/>
      <c r="H85" s="82"/>
      <c r="I85" s="14"/>
      <c r="J85" s="356" t="s">
        <v>62</v>
      </c>
      <c r="K85" s="358" t="s">
        <v>62</v>
      </c>
    </row>
    <row r="86" spans="1:11" ht="15">
      <c r="A86" s="10">
        <v>6</v>
      </c>
      <c r="B86" s="82"/>
      <c r="C86" s="82"/>
      <c r="D86" s="82"/>
      <c r="E86" s="82"/>
      <c r="F86" s="268"/>
      <c r="G86" s="82"/>
      <c r="H86" s="82"/>
      <c r="I86" s="82"/>
      <c r="J86" s="268"/>
      <c r="K86" s="354"/>
    </row>
    <row r="87" spans="1:11" ht="15">
      <c r="A87" s="10">
        <v>7</v>
      </c>
      <c r="B87" s="82"/>
      <c r="C87" s="82"/>
      <c r="D87" s="82"/>
      <c r="E87" s="82"/>
      <c r="F87" s="268"/>
      <c r="G87" s="82"/>
      <c r="H87" s="82"/>
      <c r="I87" s="82"/>
      <c r="J87" s="268"/>
      <c r="K87" s="354"/>
    </row>
    <row r="88" spans="1:11" ht="15">
      <c r="A88" s="22">
        <v>8</v>
      </c>
      <c r="B88" s="188"/>
      <c r="C88" s="188"/>
      <c r="D88" s="188"/>
      <c r="E88" s="188"/>
      <c r="F88" s="357"/>
      <c r="G88" s="188"/>
      <c r="H88" s="188"/>
      <c r="I88" s="188"/>
      <c r="J88" s="357"/>
      <c r="K88" s="359"/>
    </row>
    <row r="89" spans="1:11" ht="15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</row>
    <row r="90" spans="1:11" ht="15">
      <c r="A90" s="57" t="s">
        <v>32</v>
      </c>
      <c r="B90" s="189" t="s">
        <v>33</v>
      </c>
      <c r="C90" s="190"/>
      <c r="D90" s="190"/>
      <c r="E90" s="27"/>
      <c r="F90" s="27"/>
      <c r="G90" s="60"/>
      <c r="H90" s="60"/>
      <c r="I90" s="60"/>
      <c r="J90" s="60"/>
      <c r="K90" s="60"/>
    </row>
    <row r="91" spans="1:11" ht="15">
      <c r="A91" s="27"/>
      <c r="B91" s="189" t="s">
        <v>42</v>
      </c>
      <c r="C91" s="27"/>
      <c r="D91" s="27"/>
      <c r="E91" s="27"/>
      <c r="F91" s="27"/>
      <c r="G91" s="61"/>
      <c r="H91" s="61"/>
      <c r="I91" s="61"/>
      <c r="J91" s="61"/>
      <c r="K91" s="61"/>
    </row>
    <row r="92" spans="1:11" ht="14.25">
      <c r="A92" s="27"/>
      <c r="B92" s="27"/>
      <c r="C92" s="27"/>
      <c r="D92" s="27"/>
      <c r="E92" s="27"/>
      <c r="F92" s="27"/>
      <c r="G92" s="283"/>
      <c r="H92" s="237"/>
      <c r="I92" s="237"/>
      <c r="J92" s="237"/>
      <c r="K92" s="237"/>
    </row>
    <row r="93" spans="1:11" ht="15">
      <c r="A93" s="191"/>
      <c r="B93" s="192"/>
      <c r="C93" s="192"/>
      <c r="D93" s="192"/>
      <c r="E93" s="192"/>
      <c r="F93" s="192"/>
      <c r="G93" s="237"/>
      <c r="H93" s="237"/>
      <c r="I93" s="237"/>
      <c r="J93" s="237"/>
      <c r="K93" s="237"/>
    </row>
    <row r="94" spans="1:11" ht="15">
      <c r="A94" s="61"/>
      <c r="B94" s="279"/>
      <c r="C94" s="237"/>
      <c r="D94" s="237"/>
      <c r="E94" s="237"/>
      <c r="F94" s="237"/>
      <c r="G94" s="279"/>
      <c r="H94" s="237"/>
      <c r="I94" s="237"/>
      <c r="J94" s="237"/>
      <c r="K94" s="237"/>
    </row>
    <row r="95" spans="1:11" ht="15">
      <c r="A95" s="61"/>
      <c r="B95" s="61"/>
      <c r="C95" s="61"/>
      <c r="D95" s="61"/>
      <c r="E95" s="61"/>
      <c r="F95" s="61"/>
      <c r="G95" s="63"/>
      <c r="H95" s="63"/>
      <c r="I95" s="63"/>
      <c r="J95" s="63"/>
      <c r="K95" s="63"/>
    </row>
    <row r="96" spans="1:11" ht="15">
      <c r="A96" s="61"/>
      <c r="B96" s="345"/>
      <c r="C96" s="111"/>
      <c r="D96" s="111"/>
      <c r="E96" s="345"/>
      <c r="F96" s="345"/>
      <c r="G96" s="60"/>
      <c r="H96" s="63"/>
      <c r="I96" s="63"/>
      <c r="J96" s="63"/>
      <c r="K96" s="63"/>
    </row>
    <row r="97" spans="1:11" ht="15">
      <c r="A97" s="61"/>
      <c r="B97" s="237"/>
      <c r="C97" s="111"/>
      <c r="D97" s="111"/>
      <c r="E97" s="237"/>
      <c r="F97" s="237"/>
      <c r="G97" s="60"/>
      <c r="H97" s="63"/>
      <c r="I97" s="63"/>
      <c r="J97" s="63"/>
      <c r="K97" s="63"/>
    </row>
    <row r="98" spans="1:11" ht="15">
      <c r="A98" s="61"/>
      <c r="B98" s="237"/>
      <c r="C98" s="111"/>
      <c r="D98" s="111"/>
      <c r="E98" s="237"/>
      <c r="F98" s="237"/>
      <c r="G98" s="60"/>
      <c r="H98" s="63"/>
      <c r="I98" s="63"/>
      <c r="J98" s="60"/>
      <c r="K98" s="63"/>
    </row>
    <row r="99" spans="1:11" ht="15">
      <c r="A99" s="61"/>
      <c r="B99" s="237"/>
      <c r="C99" s="111"/>
      <c r="D99" s="111"/>
      <c r="E99" s="237"/>
      <c r="F99" s="237"/>
      <c r="G99" s="60"/>
      <c r="H99" s="63"/>
      <c r="I99" s="63"/>
      <c r="J99" s="60"/>
      <c r="K99" s="63"/>
    </row>
    <row r="100" spans="1:11" ht="15">
      <c r="A100" s="61"/>
      <c r="B100" s="60"/>
      <c r="C100" s="60"/>
      <c r="D100" s="60"/>
      <c r="E100" s="111"/>
      <c r="F100" s="60"/>
      <c r="G100" s="60"/>
      <c r="H100" s="60"/>
      <c r="I100" s="63"/>
      <c r="J100" s="60"/>
      <c r="K100" s="60"/>
    </row>
    <row r="101" spans="1:11" ht="15">
      <c r="A101" s="61"/>
      <c r="B101" s="60"/>
      <c r="C101" s="60"/>
      <c r="D101" s="60"/>
      <c r="E101" s="60"/>
      <c r="F101" s="60"/>
      <c r="G101" s="60"/>
      <c r="H101" s="60"/>
      <c r="I101" s="60"/>
      <c r="J101" s="60"/>
      <c r="K101" s="60"/>
    </row>
    <row r="102" spans="1:11" ht="15">
      <c r="A102" s="61"/>
      <c r="B102" s="60"/>
      <c r="C102" s="60"/>
      <c r="D102" s="60"/>
      <c r="E102" s="60"/>
      <c r="F102" s="60"/>
      <c r="G102" s="60"/>
      <c r="H102" s="60"/>
      <c r="I102" s="60"/>
      <c r="J102" s="60"/>
      <c r="K102" s="60"/>
    </row>
    <row r="103" spans="1:11" ht="15">
      <c r="A103" s="61"/>
      <c r="B103" s="60"/>
      <c r="C103" s="60"/>
      <c r="D103" s="60"/>
      <c r="E103" s="60"/>
      <c r="F103" s="60"/>
      <c r="G103" s="60"/>
      <c r="H103" s="60"/>
      <c r="I103" s="60"/>
      <c r="J103" s="60"/>
      <c r="K103" s="60"/>
    </row>
    <row r="104" spans="1:11" ht="1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</row>
    <row r="105" spans="1:11" ht="1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</row>
    <row r="119" spans="1:11" ht="1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</row>
    <row r="120" spans="1:11" ht="1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</row>
    <row r="121" spans="1:11" ht="1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</row>
    <row r="122" spans="1:11" ht="1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</row>
    <row r="123" spans="1:11" ht="1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</row>
    <row r="124" spans="1:11" ht="1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</row>
    <row r="125" spans="1:11" ht="1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</row>
    <row r="126" spans="1:11" ht="1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</row>
    <row r="127" spans="1:11" ht="1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</row>
    <row r="128" spans="1:11" ht="1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</row>
    <row r="129" spans="1:11" ht="1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</row>
    <row r="130" spans="1:11" ht="1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</row>
    <row r="131" spans="1:11" ht="1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</row>
    <row r="132" spans="1:11" ht="1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</row>
    <row r="133" spans="1:11" ht="1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</row>
    <row r="134" spans="1:11" ht="1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</row>
  </sheetData>
  <mergeCells count="62">
    <mergeCell ref="B64:F64"/>
    <mergeCell ref="E66:E69"/>
    <mergeCell ref="C70:C73"/>
    <mergeCell ref="E70:E73"/>
    <mergeCell ref="C6:C9"/>
    <mergeCell ref="D6:D9"/>
    <mergeCell ref="A16:K16"/>
    <mergeCell ref="A17:A18"/>
    <mergeCell ref="B17:F18"/>
    <mergeCell ref="G17:K18"/>
    <mergeCell ref="G19:K19"/>
    <mergeCell ref="B21:B24"/>
    <mergeCell ref="H21:H24"/>
    <mergeCell ref="I21:I24"/>
    <mergeCell ref="A31:K31"/>
    <mergeCell ref="B19:F19"/>
    <mergeCell ref="A1:K1"/>
    <mergeCell ref="A2:A3"/>
    <mergeCell ref="B2:F3"/>
    <mergeCell ref="G2:K3"/>
    <mergeCell ref="B4:F4"/>
    <mergeCell ref="G4:K4"/>
    <mergeCell ref="A32:A33"/>
    <mergeCell ref="B32:F33"/>
    <mergeCell ref="G32:K33"/>
    <mergeCell ref="B34:F34"/>
    <mergeCell ref="G34:K34"/>
    <mergeCell ref="E36:E39"/>
    <mergeCell ref="J36:J39"/>
    <mergeCell ref="A46:K46"/>
    <mergeCell ref="A47:A48"/>
    <mergeCell ref="G47:K48"/>
    <mergeCell ref="G49:K49"/>
    <mergeCell ref="B47:F48"/>
    <mergeCell ref="B49:F49"/>
    <mergeCell ref="C51:C54"/>
    <mergeCell ref="D51:D54"/>
    <mergeCell ref="A61:K61"/>
    <mergeCell ref="A62:A63"/>
    <mergeCell ref="G62:K63"/>
    <mergeCell ref="G64:K64"/>
    <mergeCell ref="J81:J84"/>
    <mergeCell ref="K81:K84"/>
    <mergeCell ref="C81:C84"/>
    <mergeCell ref="D81:D84"/>
    <mergeCell ref="F81:F84"/>
    <mergeCell ref="A76:K76"/>
    <mergeCell ref="A77:A78"/>
    <mergeCell ref="B77:F78"/>
    <mergeCell ref="G77:K78"/>
    <mergeCell ref="B79:F79"/>
    <mergeCell ref="G79:K79"/>
    <mergeCell ref="B62:F63"/>
    <mergeCell ref="E96:E99"/>
    <mergeCell ref="F96:F99"/>
    <mergeCell ref="F85:F88"/>
    <mergeCell ref="J85:J88"/>
    <mergeCell ref="K85:K88"/>
    <mergeCell ref="G92:K93"/>
    <mergeCell ref="B94:F94"/>
    <mergeCell ref="G94:K94"/>
    <mergeCell ref="B96:B99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110寒輔公告</vt:lpstr>
      <vt:lpstr>電訊科課表</vt:lpstr>
      <vt:lpstr>汽車科課表</vt:lpstr>
      <vt:lpstr>餐飲科課表</vt:lpstr>
      <vt:lpstr>動畫科課表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教學組</dc:creator>
  <cp:lastModifiedBy>Windows 使用者</cp:lastModifiedBy>
  <cp:lastPrinted>2021-01-20T03:27:13Z</cp:lastPrinted>
  <dcterms:created xsi:type="dcterms:W3CDTF">2021-01-20T03:27:43Z</dcterms:created>
  <dcterms:modified xsi:type="dcterms:W3CDTF">2021-01-20T03:55:30Z</dcterms:modified>
</cp:coreProperties>
</file>